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13395" windowHeight="8250" tabRatio="615" activeTab="1"/>
  </bookViews>
  <sheets>
    <sheet name="答案更正" sheetId="15" r:id="rId1"/>
    <sheet name="個人獎" sheetId="1" r:id="rId2"/>
    <sheet name="進步獎" sheetId="18" r:id="rId3"/>
    <sheet name="631" sheetId="2" r:id="rId4"/>
    <sheet name="632" sheetId="3" r:id="rId5"/>
    <sheet name="633" sheetId="9" r:id="rId6"/>
    <sheet name="634" sheetId="8" r:id="rId7"/>
    <sheet name="職科" sheetId="19" r:id="rId8"/>
    <sheet name="國英數自(前20名)" sheetId="7" r:id="rId9"/>
    <sheet name="國英數社(前20名)" sheetId="10" r:id="rId10"/>
    <sheet name="各班排名" sheetId="6" r:id="rId11"/>
    <sheet name="跨校排名(國英數自)" sheetId="5" r:id="rId12"/>
    <sheet name="跨校排名(國英數社)" sheetId="14" r:id="rId13"/>
    <sheet name="五標" sheetId="13" r:id="rId14"/>
    <sheet name="全校及全國總級分人數統計表" sheetId="17" r:id="rId15"/>
  </sheets>
  <definedNames>
    <definedName name="RAllCnt">全校及全國總級分人數統計表!$F$8:$F$68</definedName>
    <definedName name="RAllCnt2">全校及全國總級分人數統計表!$N$8:$N$68</definedName>
    <definedName name="RSchCnt">全校及全國總級分人數統計表!$B$8:$B$68</definedName>
    <definedName name="RSchCnt2">全校及全國總級分人數統計表!$J$8:$J$68</definedName>
  </definedNames>
  <calcPr calcId="145621"/>
</workbook>
</file>

<file path=xl/calcChain.xml><?xml version="1.0" encoding="utf-8"?>
<calcChain xmlns="http://schemas.openxmlformats.org/spreadsheetml/2006/main">
  <c r="N328" i="14" l="1"/>
  <c r="N327" i="14"/>
  <c r="N326" i="14"/>
  <c r="N325" i="14"/>
  <c r="N324" i="14"/>
  <c r="N323" i="14"/>
  <c r="N322" i="14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Q299" i="14"/>
  <c r="Q300" i="14"/>
  <c r="Q301" i="14"/>
  <c r="Q302" i="14"/>
  <c r="Q303" i="14"/>
  <c r="Q304" i="14"/>
  <c r="Q305" i="14"/>
  <c r="Q306" i="14"/>
  <c r="Q307" i="14"/>
  <c r="Q308" i="14"/>
  <c r="Q309" i="14"/>
  <c r="Q310" i="14"/>
  <c r="Q311" i="14"/>
  <c r="Q312" i="14"/>
  <c r="Q313" i="14"/>
  <c r="Q314" i="14"/>
  <c r="Q315" i="14"/>
  <c r="Q316" i="14"/>
  <c r="Q317" i="14"/>
  <c r="Q318" i="14"/>
  <c r="Q319" i="14"/>
  <c r="Q320" i="14"/>
  <c r="Q321" i="14"/>
  <c r="Q322" i="14"/>
  <c r="Q323" i="14"/>
  <c r="Q324" i="14"/>
  <c r="Q325" i="14"/>
  <c r="Q326" i="14"/>
  <c r="Q327" i="14"/>
  <c r="Q328" i="14"/>
  <c r="N69" i="17" l="1"/>
  <c r="J69" i="17"/>
  <c r="F69" i="17"/>
  <c r="B69" i="17"/>
  <c r="O68" i="17"/>
  <c r="K68" i="17"/>
  <c r="G68" i="17"/>
  <c r="C68" i="17"/>
  <c r="O67" i="17"/>
  <c r="K67" i="17"/>
  <c r="G67" i="17"/>
  <c r="C67" i="17"/>
  <c r="O66" i="17"/>
  <c r="K66" i="17"/>
  <c r="G66" i="17"/>
  <c r="C66" i="17"/>
  <c r="O65" i="17"/>
  <c r="K65" i="17"/>
  <c r="G65" i="17"/>
  <c r="C65" i="17"/>
  <c r="O64" i="17"/>
  <c r="K64" i="17"/>
  <c r="G64" i="17"/>
  <c r="C64" i="17"/>
  <c r="O63" i="17"/>
  <c r="K63" i="17"/>
  <c r="G63" i="17"/>
  <c r="C63" i="17"/>
  <c r="O62" i="17"/>
  <c r="K62" i="17"/>
  <c r="G62" i="17"/>
  <c r="C62" i="17"/>
  <c r="O61" i="17"/>
  <c r="K61" i="17"/>
  <c r="G61" i="17"/>
  <c r="C61" i="17"/>
  <c r="O60" i="17"/>
  <c r="K60" i="17"/>
  <c r="G60" i="17"/>
  <c r="C60" i="17"/>
  <c r="O59" i="17"/>
  <c r="K59" i="17"/>
  <c r="G59" i="17"/>
  <c r="C59" i="17"/>
  <c r="O58" i="17"/>
  <c r="K58" i="17"/>
  <c r="G58" i="17"/>
  <c r="C58" i="17"/>
  <c r="O57" i="17"/>
  <c r="K57" i="17"/>
  <c r="G57" i="17"/>
  <c r="C57" i="17"/>
  <c r="O56" i="17"/>
  <c r="K56" i="17"/>
  <c r="G56" i="17"/>
  <c r="C56" i="17"/>
  <c r="O55" i="17"/>
  <c r="K55" i="17"/>
  <c r="G55" i="17"/>
  <c r="C55" i="17"/>
  <c r="O54" i="17"/>
  <c r="K54" i="17"/>
  <c r="G54" i="17"/>
  <c r="C54" i="17"/>
  <c r="O53" i="17"/>
  <c r="K53" i="17"/>
  <c r="G53" i="17"/>
  <c r="C53" i="17"/>
  <c r="O52" i="17"/>
  <c r="K52" i="17"/>
  <c r="G52" i="17"/>
  <c r="C52" i="17"/>
  <c r="O51" i="17"/>
  <c r="K51" i="17"/>
  <c r="G51" i="17"/>
  <c r="C51" i="17"/>
  <c r="O50" i="17"/>
  <c r="K50" i="17"/>
  <c r="G50" i="17"/>
  <c r="C50" i="17"/>
  <c r="O49" i="17"/>
  <c r="K49" i="17"/>
  <c r="G49" i="17"/>
  <c r="C49" i="17"/>
  <c r="O48" i="17"/>
  <c r="K48" i="17"/>
  <c r="G48" i="17"/>
  <c r="C48" i="17"/>
  <c r="O47" i="17"/>
  <c r="K47" i="17"/>
  <c r="G47" i="17"/>
  <c r="C47" i="17"/>
  <c r="O46" i="17"/>
  <c r="K46" i="17"/>
  <c r="G46" i="17"/>
  <c r="C46" i="17"/>
  <c r="O45" i="17"/>
  <c r="K45" i="17"/>
  <c r="G45" i="17"/>
  <c r="C45" i="17"/>
  <c r="O44" i="17"/>
  <c r="K44" i="17"/>
  <c r="G44" i="17"/>
  <c r="C44" i="17"/>
  <c r="O43" i="17"/>
  <c r="K43" i="17"/>
  <c r="G43" i="17"/>
  <c r="C43" i="17"/>
  <c r="O42" i="17"/>
  <c r="K42" i="17"/>
  <c r="G42" i="17"/>
  <c r="C42" i="17"/>
  <c r="O41" i="17"/>
  <c r="K41" i="17"/>
  <c r="G41" i="17"/>
  <c r="C41" i="17"/>
  <c r="O40" i="17"/>
  <c r="K40" i="17"/>
  <c r="G40" i="17"/>
  <c r="C40" i="17"/>
  <c r="O39" i="17"/>
  <c r="K39" i="17"/>
  <c r="G39" i="17"/>
  <c r="C39" i="17"/>
  <c r="O38" i="17"/>
  <c r="K38" i="17"/>
  <c r="G38" i="17"/>
  <c r="C38" i="17"/>
  <c r="O37" i="17"/>
  <c r="K37" i="17"/>
  <c r="G37" i="17"/>
  <c r="C37" i="17"/>
  <c r="O36" i="17"/>
  <c r="K36" i="17"/>
  <c r="G36" i="17"/>
  <c r="C36" i="17"/>
  <c r="O35" i="17"/>
  <c r="K35" i="17"/>
  <c r="G35" i="17"/>
  <c r="C35" i="17"/>
  <c r="O34" i="17"/>
  <c r="K34" i="17"/>
  <c r="G34" i="17"/>
  <c r="C34" i="17"/>
  <c r="O33" i="17"/>
  <c r="K33" i="17"/>
  <c r="G33" i="17"/>
  <c r="C33" i="17"/>
  <c r="O32" i="17"/>
  <c r="K32" i="17"/>
  <c r="G32" i="17"/>
  <c r="C32" i="17"/>
  <c r="O31" i="17"/>
  <c r="K31" i="17"/>
  <c r="G31" i="17"/>
  <c r="C31" i="17"/>
  <c r="O30" i="17"/>
  <c r="K30" i="17"/>
  <c r="G30" i="17"/>
  <c r="C30" i="17"/>
  <c r="O29" i="17"/>
  <c r="K29" i="17"/>
  <c r="G29" i="17"/>
  <c r="C29" i="17"/>
  <c r="O28" i="17"/>
  <c r="K28" i="17"/>
  <c r="G28" i="17"/>
  <c r="C28" i="17"/>
  <c r="O27" i="17"/>
  <c r="K27" i="17"/>
  <c r="G27" i="17"/>
  <c r="C27" i="17"/>
  <c r="O26" i="17"/>
  <c r="K26" i="17"/>
  <c r="G26" i="17"/>
  <c r="C26" i="17"/>
  <c r="O25" i="17"/>
  <c r="K25" i="17"/>
  <c r="G25" i="17"/>
  <c r="C25" i="17"/>
  <c r="O24" i="17"/>
  <c r="K24" i="17"/>
  <c r="G24" i="17"/>
  <c r="C24" i="17"/>
  <c r="O23" i="17"/>
  <c r="K23" i="17"/>
  <c r="G23" i="17"/>
  <c r="C23" i="17"/>
  <c r="O22" i="17"/>
  <c r="K22" i="17"/>
  <c r="G22" i="17"/>
  <c r="C22" i="17"/>
  <c r="O21" i="17"/>
  <c r="K21" i="17"/>
  <c r="G21" i="17"/>
  <c r="C21" i="17"/>
  <c r="O20" i="17"/>
  <c r="K20" i="17"/>
  <c r="G20" i="17"/>
  <c r="C20" i="17"/>
  <c r="O19" i="17"/>
  <c r="K19" i="17"/>
  <c r="G19" i="17"/>
  <c r="C19" i="17"/>
  <c r="O18" i="17"/>
  <c r="K18" i="17"/>
  <c r="G18" i="17"/>
  <c r="C18" i="17"/>
  <c r="O17" i="17"/>
  <c r="K17" i="17"/>
  <c r="G17" i="17"/>
  <c r="C17" i="17"/>
  <c r="O16" i="17"/>
  <c r="K16" i="17"/>
  <c r="G16" i="17"/>
  <c r="C16" i="17"/>
  <c r="O15" i="17"/>
  <c r="K15" i="17"/>
  <c r="G15" i="17"/>
  <c r="C15" i="17"/>
  <c r="O14" i="17"/>
  <c r="K14" i="17"/>
  <c r="G14" i="17"/>
  <c r="C14" i="17"/>
  <c r="O13" i="17"/>
  <c r="K13" i="17"/>
  <c r="G13" i="17"/>
  <c r="C13" i="17"/>
  <c r="O12" i="17"/>
  <c r="K12" i="17"/>
  <c r="G12" i="17"/>
  <c r="C12" i="17"/>
  <c r="O11" i="17"/>
  <c r="K11" i="17"/>
  <c r="G11" i="17"/>
  <c r="C11" i="17"/>
  <c r="O10" i="17"/>
  <c r="K10" i="17"/>
  <c r="G10" i="17"/>
  <c r="C10" i="17"/>
  <c r="O9" i="17"/>
  <c r="K9" i="17"/>
  <c r="G9" i="17"/>
  <c r="C9" i="17"/>
  <c r="Q8" i="17"/>
  <c r="P8" i="17"/>
  <c r="P9" i="17" s="1"/>
  <c r="O8" i="17"/>
  <c r="M8" i="17"/>
  <c r="L8" i="17"/>
  <c r="L9" i="17" s="1"/>
  <c r="K8" i="17"/>
  <c r="H8" i="17"/>
  <c r="I8" i="17" s="1"/>
  <c r="G8" i="17"/>
  <c r="D8" i="17"/>
  <c r="D9" i="17" s="1"/>
  <c r="C8" i="17"/>
  <c r="F7" i="14"/>
  <c r="K7" i="14"/>
  <c r="T7" i="14"/>
  <c r="F8" i="14"/>
  <c r="K8" i="14"/>
  <c r="T8" i="14"/>
  <c r="F9" i="14"/>
  <c r="K9" i="14"/>
  <c r="T9" i="14"/>
  <c r="F10" i="14"/>
  <c r="K10" i="14"/>
  <c r="T10" i="14"/>
  <c r="F11" i="14"/>
  <c r="K11" i="14"/>
  <c r="T11" i="14"/>
  <c r="F12" i="14"/>
  <c r="K12" i="14"/>
  <c r="T12" i="14"/>
  <c r="F13" i="14"/>
  <c r="K13" i="14"/>
  <c r="T13" i="14"/>
  <c r="F14" i="14"/>
  <c r="K14" i="14"/>
  <c r="T14" i="14"/>
  <c r="F15" i="14"/>
  <c r="K15" i="14"/>
  <c r="T15" i="14"/>
  <c r="F16" i="14"/>
  <c r="K16" i="14"/>
  <c r="T16" i="14"/>
  <c r="F17" i="14"/>
  <c r="K17" i="14"/>
  <c r="T17" i="14"/>
  <c r="F18" i="14"/>
  <c r="K18" i="14"/>
  <c r="T18" i="14"/>
  <c r="F19" i="14"/>
  <c r="K19" i="14"/>
  <c r="T19" i="14"/>
  <c r="F20" i="14"/>
  <c r="K20" i="14"/>
  <c r="T20" i="14"/>
  <c r="F21" i="14"/>
  <c r="K21" i="14"/>
  <c r="T21" i="14"/>
  <c r="F22" i="14"/>
  <c r="K22" i="14"/>
  <c r="T22" i="14"/>
  <c r="F23" i="14"/>
  <c r="K23" i="14"/>
  <c r="T23" i="14"/>
  <c r="F24" i="14"/>
  <c r="K24" i="14"/>
  <c r="T24" i="14"/>
  <c r="F25" i="14"/>
  <c r="K25" i="14"/>
  <c r="T25" i="14"/>
  <c r="F26" i="14"/>
  <c r="K26" i="14"/>
  <c r="T26" i="14"/>
  <c r="F27" i="14"/>
  <c r="K27" i="14"/>
  <c r="T27" i="14"/>
  <c r="F28" i="14"/>
  <c r="K28" i="14"/>
  <c r="T28" i="14"/>
  <c r="F29" i="14"/>
  <c r="K29" i="14"/>
  <c r="T29" i="14"/>
  <c r="F30" i="14"/>
  <c r="K30" i="14"/>
  <c r="T30" i="14"/>
  <c r="F31" i="14"/>
  <c r="K31" i="14"/>
  <c r="T31" i="14"/>
  <c r="F32" i="14"/>
  <c r="K32" i="14"/>
  <c r="T32" i="14"/>
  <c r="F33" i="14"/>
  <c r="K33" i="14"/>
  <c r="T33" i="14"/>
  <c r="F34" i="14"/>
  <c r="K34" i="14"/>
  <c r="T34" i="14"/>
  <c r="F35" i="14"/>
  <c r="K35" i="14"/>
  <c r="T35" i="14"/>
  <c r="F36" i="14"/>
  <c r="K36" i="14"/>
  <c r="T36" i="14"/>
  <c r="F37" i="14"/>
  <c r="K37" i="14"/>
  <c r="T37" i="14"/>
  <c r="F38" i="14"/>
  <c r="K38" i="14"/>
  <c r="T38" i="14"/>
  <c r="F39" i="14"/>
  <c r="K39" i="14"/>
  <c r="T39" i="14"/>
  <c r="F40" i="14"/>
  <c r="K40" i="14"/>
  <c r="T40" i="14"/>
  <c r="F41" i="14"/>
  <c r="K41" i="14"/>
  <c r="T41" i="14"/>
  <c r="F42" i="14"/>
  <c r="K42" i="14"/>
  <c r="T42" i="14"/>
  <c r="F43" i="14"/>
  <c r="K43" i="14"/>
  <c r="T43" i="14"/>
  <c r="F44" i="14"/>
  <c r="K44" i="14"/>
  <c r="T44" i="14"/>
  <c r="F45" i="14"/>
  <c r="K45" i="14"/>
  <c r="T45" i="14"/>
  <c r="F46" i="14"/>
  <c r="K46" i="14"/>
  <c r="T46" i="14"/>
  <c r="F47" i="14"/>
  <c r="K47" i="14"/>
  <c r="T47" i="14"/>
  <c r="F48" i="14"/>
  <c r="K48" i="14"/>
  <c r="T48" i="14"/>
  <c r="F49" i="14"/>
  <c r="K49" i="14"/>
  <c r="T49" i="14"/>
  <c r="F50" i="14"/>
  <c r="K50" i="14"/>
  <c r="T50" i="14"/>
  <c r="F51" i="14"/>
  <c r="K51" i="14"/>
  <c r="T51" i="14"/>
  <c r="F52" i="14"/>
  <c r="K52" i="14"/>
  <c r="T52" i="14"/>
  <c r="F53" i="14"/>
  <c r="K53" i="14"/>
  <c r="T53" i="14"/>
  <c r="F54" i="14"/>
  <c r="K54" i="14"/>
  <c r="T54" i="14"/>
  <c r="F55" i="14"/>
  <c r="K55" i="14"/>
  <c r="T55" i="14"/>
  <c r="F56" i="14"/>
  <c r="K56" i="14"/>
  <c r="T56" i="14"/>
  <c r="F57" i="14"/>
  <c r="K57" i="14"/>
  <c r="T57" i="14"/>
  <c r="F58" i="14"/>
  <c r="K58" i="14"/>
  <c r="T58" i="14"/>
  <c r="F59" i="14"/>
  <c r="K59" i="14"/>
  <c r="T59" i="14"/>
  <c r="F60" i="14"/>
  <c r="K60" i="14"/>
  <c r="T60" i="14"/>
  <c r="F61" i="14"/>
  <c r="K61" i="14"/>
  <c r="T61" i="14"/>
  <c r="F62" i="14"/>
  <c r="K62" i="14"/>
  <c r="T62" i="14"/>
  <c r="F63" i="14"/>
  <c r="K63" i="14"/>
  <c r="T63" i="14"/>
  <c r="F64" i="14"/>
  <c r="K64" i="14"/>
  <c r="T64" i="14"/>
  <c r="F65" i="14"/>
  <c r="K65" i="14"/>
  <c r="T65" i="14"/>
  <c r="F66" i="14"/>
  <c r="K66" i="14"/>
  <c r="T66" i="14"/>
  <c r="F67" i="14"/>
  <c r="K67" i="14"/>
  <c r="T67" i="14"/>
  <c r="F68" i="14"/>
  <c r="K68" i="14"/>
  <c r="T68" i="14"/>
  <c r="F69" i="14"/>
  <c r="K69" i="14"/>
  <c r="T69" i="14"/>
  <c r="F70" i="14"/>
  <c r="K70" i="14"/>
  <c r="T70" i="14"/>
  <c r="F71" i="14"/>
  <c r="K71" i="14"/>
  <c r="T71" i="14"/>
  <c r="F72" i="14"/>
  <c r="K72" i="14"/>
  <c r="T72" i="14"/>
  <c r="F73" i="14"/>
  <c r="K73" i="14"/>
  <c r="T73" i="14"/>
  <c r="F74" i="14"/>
  <c r="K74" i="14"/>
  <c r="T74" i="14"/>
  <c r="F75" i="14"/>
  <c r="K75" i="14"/>
  <c r="T75" i="14"/>
  <c r="F76" i="14"/>
  <c r="K76" i="14"/>
  <c r="T76" i="14"/>
  <c r="F77" i="14"/>
  <c r="K77" i="14"/>
  <c r="T77" i="14"/>
  <c r="F78" i="14"/>
  <c r="K78" i="14"/>
  <c r="T78" i="14"/>
  <c r="F79" i="14"/>
  <c r="K79" i="14"/>
  <c r="T79" i="14"/>
  <c r="F80" i="14"/>
  <c r="K80" i="14"/>
  <c r="T80" i="14"/>
  <c r="F81" i="14"/>
  <c r="K81" i="14"/>
  <c r="T81" i="14"/>
  <c r="F82" i="14"/>
  <c r="K82" i="14"/>
  <c r="T82" i="14"/>
  <c r="F83" i="14"/>
  <c r="K83" i="14"/>
  <c r="T83" i="14"/>
  <c r="F84" i="14"/>
  <c r="K84" i="14"/>
  <c r="T84" i="14"/>
  <c r="F85" i="14"/>
  <c r="K85" i="14"/>
  <c r="T85" i="14"/>
  <c r="F86" i="14"/>
  <c r="K86" i="14"/>
  <c r="T86" i="14"/>
  <c r="F87" i="14"/>
  <c r="K87" i="14"/>
  <c r="T87" i="14"/>
  <c r="F88" i="14"/>
  <c r="K88" i="14"/>
  <c r="T88" i="14"/>
  <c r="F89" i="14"/>
  <c r="K89" i="14"/>
  <c r="T89" i="14"/>
  <c r="F90" i="14"/>
  <c r="K90" i="14"/>
  <c r="T90" i="14"/>
  <c r="F91" i="14"/>
  <c r="K91" i="14"/>
  <c r="T91" i="14"/>
  <c r="F92" i="14"/>
  <c r="K92" i="14"/>
  <c r="T92" i="14"/>
  <c r="F93" i="14"/>
  <c r="K93" i="14"/>
  <c r="T93" i="14"/>
  <c r="F94" i="14"/>
  <c r="K94" i="14"/>
  <c r="T94" i="14"/>
  <c r="F95" i="14"/>
  <c r="K95" i="14"/>
  <c r="T95" i="14"/>
  <c r="F96" i="14"/>
  <c r="K96" i="14"/>
  <c r="T96" i="14"/>
  <c r="F97" i="14"/>
  <c r="K97" i="14"/>
  <c r="T97" i="14"/>
  <c r="F98" i="14"/>
  <c r="K98" i="14"/>
  <c r="T98" i="14"/>
  <c r="F99" i="14"/>
  <c r="K99" i="14"/>
  <c r="T99" i="14"/>
  <c r="F100" i="14"/>
  <c r="K100" i="14"/>
  <c r="T100" i="14"/>
  <c r="F101" i="14"/>
  <c r="K101" i="14"/>
  <c r="T101" i="14"/>
  <c r="F102" i="14"/>
  <c r="K102" i="14"/>
  <c r="T102" i="14"/>
  <c r="F103" i="14"/>
  <c r="K103" i="14"/>
  <c r="T103" i="14"/>
  <c r="F104" i="14"/>
  <c r="K104" i="14"/>
  <c r="T104" i="14"/>
  <c r="F105" i="14"/>
  <c r="K105" i="14"/>
  <c r="T105" i="14"/>
  <c r="F106" i="14"/>
  <c r="K106" i="14"/>
  <c r="T106" i="14"/>
  <c r="F107" i="14"/>
  <c r="K107" i="14"/>
  <c r="T107" i="14"/>
  <c r="F108" i="14"/>
  <c r="K108" i="14"/>
  <c r="T108" i="14"/>
  <c r="F109" i="14"/>
  <c r="K109" i="14"/>
  <c r="T109" i="14"/>
  <c r="F110" i="14"/>
  <c r="K110" i="14"/>
  <c r="T110" i="14"/>
  <c r="F111" i="14"/>
  <c r="K111" i="14"/>
  <c r="T111" i="14"/>
  <c r="F112" i="14"/>
  <c r="K112" i="14"/>
  <c r="T112" i="14"/>
  <c r="F113" i="14"/>
  <c r="K113" i="14"/>
  <c r="T113" i="14"/>
  <c r="F114" i="14"/>
  <c r="K114" i="14"/>
  <c r="T114" i="14"/>
  <c r="F115" i="14"/>
  <c r="K115" i="14"/>
  <c r="T115" i="14"/>
  <c r="F116" i="14"/>
  <c r="K116" i="14"/>
  <c r="T116" i="14"/>
  <c r="F117" i="14"/>
  <c r="K117" i="14"/>
  <c r="T117" i="14"/>
  <c r="F118" i="14"/>
  <c r="K118" i="14"/>
  <c r="T118" i="14"/>
  <c r="F119" i="14"/>
  <c r="K119" i="14"/>
  <c r="T119" i="14"/>
  <c r="F120" i="14"/>
  <c r="K120" i="14"/>
  <c r="T120" i="14"/>
  <c r="F121" i="14"/>
  <c r="K121" i="14"/>
  <c r="T121" i="14"/>
  <c r="F122" i="14"/>
  <c r="K122" i="14"/>
  <c r="T122" i="14"/>
  <c r="F123" i="14"/>
  <c r="K123" i="14"/>
  <c r="T123" i="14"/>
  <c r="F124" i="14"/>
  <c r="K124" i="14"/>
  <c r="T124" i="14"/>
  <c r="F125" i="14"/>
  <c r="K125" i="14"/>
  <c r="T125" i="14"/>
  <c r="F126" i="14"/>
  <c r="K126" i="14"/>
  <c r="T126" i="14"/>
  <c r="F127" i="14"/>
  <c r="K127" i="14"/>
  <c r="T127" i="14"/>
  <c r="F128" i="14"/>
  <c r="K128" i="14"/>
  <c r="T128" i="14"/>
  <c r="F129" i="14"/>
  <c r="K129" i="14"/>
  <c r="T129" i="14"/>
  <c r="F130" i="14"/>
  <c r="K130" i="14"/>
  <c r="T130" i="14"/>
  <c r="F131" i="14"/>
  <c r="K131" i="14"/>
  <c r="T131" i="14"/>
  <c r="F132" i="14"/>
  <c r="K132" i="14"/>
  <c r="T132" i="14"/>
  <c r="F133" i="14"/>
  <c r="K133" i="14"/>
  <c r="T133" i="14"/>
  <c r="F134" i="14"/>
  <c r="K134" i="14"/>
  <c r="T134" i="14"/>
  <c r="F135" i="14"/>
  <c r="K135" i="14"/>
  <c r="T135" i="14"/>
  <c r="F136" i="14"/>
  <c r="K136" i="14"/>
  <c r="T136" i="14"/>
  <c r="F137" i="14"/>
  <c r="K137" i="14"/>
  <c r="T137" i="14"/>
  <c r="F138" i="14"/>
  <c r="K138" i="14"/>
  <c r="T138" i="14"/>
  <c r="F139" i="14"/>
  <c r="K139" i="14"/>
  <c r="T139" i="14"/>
  <c r="F140" i="14"/>
  <c r="K140" i="14"/>
  <c r="T140" i="14"/>
  <c r="F141" i="14"/>
  <c r="K141" i="14"/>
  <c r="T141" i="14"/>
  <c r="F142" i="14"/>
  <c r="K142" i="14"/>
  <c r="T142" i="14"/>
  <c r="F143" i="14"/>
  <c r="K143" i="14"/>
  <c r="T143" i="14"/>
  <c r="F144" i="14"/>
  <c r="K144" i="14"/>
  <c r="T144" i="14"/>
  <c r="F145" i="14"/>
  <c r="K145" i="14"/>
  <c r="T145" i="14"/>
  <c r="F146" i="14"/>
  <c r="K146" i="14"/>
  <c r="T146" i="14"/>
  <c r="F147" i="14"/>
  <c r="K147" i="14"/>
  <c r="T147" i="14"/>
  <c r="F148" i="14"/>
  <c r="K148" i="14"/>
  <c r="T148" i="14"/>
  <c r="F149" i="14"/>
  <c r="K149" i="14"/>
  <c r="T149" i="14"/>
  <c r="F150" i="14"/>
  <c r="K150" i="14"/>
  <c r="T150" i="14"/>
  <c r="F151" i="14"/>
  <c r="K151" i="14"/>
  <c r="T151" i="14"/>
  <c r="F152" i="14"/>
  <c r="K152" i="14"/>
  <c r="T152" i="14"/>
  <c r="F153" i="14"/>
  <c r="K153" i="14"/>
  <c r="T153" i="14"/>
  <c r="F154" i="14"/>
  <c r="K154" i="14"/>
  <c r="T154" i="14"/>
  <c r="F155" i="14"/>
  <c r="K155" i="14"/>
  <c r="T155" i="14"/>
  <c r="F156" i="14"/>
  <c r="K156" i="14"/>
  <c r="T156" i="14"/>
  <c r="F157" i="14"/>
  <c r="K157" i="14"/>
  <c r="T157" i="14"/>
  <c r="F158" i="14"/>
  <c r="K158" i="14"/>
  <c r="T158" i="14"/>
  <c r="F159" i="14"/>
  <c r="K159" i="14"/>
  <c r="T159" i="14"/>
  <c r="F160" i="14"/>
  <c r="K160" i="14"/>
  <c r="T160" i="14"/>
  <c r="F161" i="14"/>
  <c r="K161" i="14"/>
  <c r="T161" i="14"/>
  <c r="F162" i="14"/>
  <c r="K162" i="14"/>
  <c r="T162" i="14"/>
  <c r="F163" i="14"/>
  <c r="K163" i="14"/>
  <c r="T163" i="14"/>
  <c r="F164" i="14"/>
  <c r="K164" i="14"/>
  <c r="T164" i="14"/>
  <c r="F165" i="14"/>
  <c r="K165" i="14"/>
  <c r="T165" i="14"/>
  <c r="F166" i="14"/>
  <c r="K166" i="14"/>
  <c r="T166" i="14"/>
  <c r="F167" i="14"/>
  <c r="K167" i="14"/>
  <c r="T167" i="14"/>
  <c r="F168" i="14"/>
  <c r="K168" i="14"/>
  <c r="T168" i="14"/>
  <c r="F169" i="14"/>
  <c r="K169" i="14"/>
  <c r="T169" i="14"/>
  <c r="F170" i="14"/>
  <c r="K170" i="14"/>
  <c r="T170" i="14"/>
  <c r="F171" i="14"/>
  <c r="K171" i="14"/>
  <c r="T171" i="14"/>
  <c r="F172" i="14"/>
  <c r="K172" i="14"/>
  <c r="T172" i="14"/>
  <c r="F173" i="14"/>
  <c r="K173" i="14"/>
  <c r="T173" i="14"/>
  <c r="F174" i="14"/>
  <c r="K174" i="14"/>
  <c r="T174" i="14"/>
  <c r="F175" i="14"/>
  <c r="K175" i="14"/>
  <c r="T175" i="14"/>
  <c r="F176" i="14"/>
  <c r="K176" i="14"/>
  <c r="T176" i="14"/>
  <c r="F177" i="14"/>
  <c r="K177" i="14"/>
  <c r="T177" i="14"/>
  <c r="F178" i="14"/>
  <c r="K178" i="14"/>
  <c r="T178" i="14"/>
  <c r="F179" i="14"/>
  <c r="K179" i="14"/>
  <c r="T179" i="14"/>
  <c r="F180" i="14"/>
  <c r="K180" i="14"/>
  <c r="T180" i="14"/>
  <c r="F181" i="14"/>
  <c r="K181" i="14"/>
  <c r="T181" i="14"/>
  <c r="F182" i="14"/>
  <c r="K182" i="14"/>
  <c r="T182" i="14"/>
  <c r="F183" i="14"/>
  <c r="K183" i="14"/>
  <c r="T183" i="14"/>
  <c r="F184" i="14"/>
  <c r="K184" i="14"/>
  <c r="T184" i="14"/>
  <c r="F185" i="14"/>
  <c r="K185" i="14"/>
  <c r="T185" i="14"/>
  <c r="F186" i="14"/>
  <c r="K186" i="14"/>
  <c r="T186" i="14"/>
  <c r="F187" i="14"/>
  <c r="K187" i="14"/>
  <c r="T187" i="14"/>
  <c r="F188" i="14"/>
  <c r="K188" i="14"/>
  <c r="T188" i="14"/>
  <c r="F189" i="14"/>
  <c r="K189" i="14"/>
  <c r="T189" i="14"/>
  <c r="F190" i="14"/>
  <c r="K190" i="14"/>
  <c r="T190" i="14"/>
  <c r="F191" i="14"/>
  <c r="K191" i="14"/>
  <c r="T191" i="14"/>
  <c r="F192" i="14"/>
  <c r="K192" i="14"/>
  <c r="T192" i="14"/>
  <c r="F193" i="14"/>
  <c r="K193" i="14"/>
  <c r="T193" i="14"/>
  <c r="F194" i="14"/>
  <c r="K194" i="14"/>
  <c r="T194" i="14"/>
  <c r="F195" i="14"/>
  <c r="K195" i="14"/>
  <c r="T195" i="14"/>
  <c r="F196" i="14"/>
  <c r="K196" i="14"/>
  <c r="T196" i="14"/>
  <c r="F197" i="14"/>
  <c r="K197" i="14"/>
  <c r="T197" i="14"/>
  <c r="F198" i="14"/>
  <c r="K198" i="14"/>
  <c r="T198" i="14"/>
  <c r="F199" i="14"/>
  <c r="K199" i="14"/>
  <c r="T199" i="14"/>
  <c r="F200" i="14"/>
  <c r="K200" i="14"/>
  <c r="T200" i="14"/>
  <c r="F201" i="14"/>
  <c r="K201" i="14"/>
  <c r="T201" i="14"/>
  <c r="F202" i="14"/>
  <c r="K202" i="14"/>
  <c r="T202" i="14"/>
  <c r="F203" i="14"/>
  <c r="K203" i="14"/>
  <c r="T203" i="14"/>
  <c r="F204" i="14"/>
  <c r="K204" i="14"/>
  <c r="T204" i="14"/>
  <c r="F205" i="14"/>
  <c r="K205" i="14"/>
  <c r="T205" i="14"/>
  <c r="F206" i="14"/>
  <c r="K206" i="14"/>
  <c r="T206" i="14"/>
  <c r="F207" i="14"/>
  <c r="K207" i="14"/>
  <c r="T207" i="14"/>
  <c r="F208" i="14"/>
  <c r="K208" i="14"/>
  <c r="T208" i="14"/>
  <c r="F209" i="14"/>
  <c r="K209" i="14"/>
  <c r="T209" i="14"/>
  <c r="F210" i="14"/>
  <c r="K210" i="14"/>
  <c r="T210" i="14"/>
  <c r="F211" i="14"/>
  <c r="K211" i="14"/>
  <c r="T211" i="14"/>
  <c r="F212" i="14"/>
  <c r="K212" i="14"/>
  <c r="T212" i="14"/>
  <c r="F213" i="14"/>
  <c r="K213" i="14"/>
  <c r="T213" i="14"/>
  <c r="F214" i="14"/>
  <c r="K214" i="14"/>
  <c r="T214" i="14"/>
  <c r="F215" i="14"/>
  <c r="K215" i="14"/>
  <c r="T215" i="14"/>
  <c r="F216" i="14"/>
  <c r="K216" i="14"/>
  <c r="T216" i="14"/>
  <c r="F217" i="14"/>
  <c r="K217" i="14"/>
  <c r="T217" i="14"/>
  <c r="F218" i="14"/>
  <c r="K218" i="14"/>
  <c r="T218" i="14"/>
  <c r="F219" i="14"/>
  <c r="K219" i="14"/>
  <c r="T219" i="14"/>
  <c r="F220" i="14"/>
  <c r="K220" i="14"/>
  <c r="T220" i="14"/>
  <c r="F221" i="14"/>
  <c r="K221" i="14"/>
  <c r="T221" i="14"/>
  <c r="F222" i="14"/>
  <c r="K222" i="14"/>
  <c r="T222" i="14"/>
  <c r="F223" i="14"/>
  <c r="K223" i="14"/>
  <c r="T223" i="14"/>
  <c r="F224" i="14"/>
  <c r="K224" i="14"/>
  <c r="T224" i="14"/>
  <c r="F225" i="14"/>
  <c r="K225" i="14"/>
  <c r="T225" i="14"/>
  <c r="F226" i="14"/>
  <c r="K226" i="14"/>
  <c r="T226" i="14"/>
  <c r="F227" i="14"/>
  <c r="K227" i="14"/>
  <c r="T227" i="14"/>
  <c r="F228" i="14"/>
  <c r="K228" i="14"/>
  <c r="T228" i="14"/>
  <c r="F229" i="14"/>
  <c r="K229" i="14"/>
  <c r="T229" i="14"/>
  <c r="F230" i="14"/>
  <c r="K230" i="14"/>
  <c r="T230" i="14"/>
  <c r="F231" i="14"/>
  <c r="K231" i="14"/>
  <c r="T231" i="14"/>
  <c r="F232" i="14"/>
  <c r="K232" i="14"/>
  <c r="T232" i="14"/>
  <c r="F233" i="14"/>
  <c r="K233" i="14"/>
  <c r="T233" i="14"/>
  <c r="F234" i="14"/>
  <c r="K234" i="14"/>
  <c r="T234" i="14"/>
  <c r="F235" i="14"/>
  <c r="K235" i="14"/>
  <c r="T235" i="14"/>
  <c r="F236" i="14"/>
  <c r="K236" i="14"/>
  <c r="T236" i="14"/>
  <c r="F237" i="14"/>
  <c r="K237" i="14"/>
  <c r="T237" i="14"/>
  <c r="F238" i="14"/>
  <c r="K238" i="14"/>
  <c r="T238" i="14"/>
  <c r="F239" i="14"/>
  <c r="K239" i="14"/>
  <c r="T239" i="14"/>
  <c r="F240" i="14"/>
  <c r="K240" i="14"/>
  <c r="T240" i="14"/>
  <c r="F241" i="14"/>
  <c r="K241" i="14"/>
  <c r="T241" i="14"/>
  <c r="F242" i="14"/>
  <c r="K242" i="14"/>
  <c r="T242" i="14"/>
  <c r="F243" i="14"/>
  <c r="K243" i="14"/>
  <c r="T243" i="14"/>
  <c r="F244" i="14"/>
  <c r="K244" i="14"/>
  <c r="T244" i="14"/>
  <c r="F245" i="14"/>
  <c r="K245" i="14"/>
  <c r="T245" i="14"/>
  <c r="F246" i="14"/>
  <c r="K246" i="14"/>
  <c r="T246" i="14"/>
  <c r="F247" i="14"/>
  <c r="K247" i="14"/>
  <c r="T247" i="14"/>
  <c r="F248" i="14"/>
  <c r="K248" i="14"/>
  <c r="T248" i="14"/>
  <c r="F249" i="14"/>
  <c r="K249" i="14"/>
  <c r="T249" i="14"/>
  <c r="F250" i="14"/>
  <c r="K250" i="14"/>
  <c r="T250" i="14"/>
  <c r="F251" i="14"/>
  <c r="K251" i="14"/>
  <c r="T251" i="14"/>
  <c r="F252" i="14"/>
  <c r="K252" i="14"/>
  <c r="T252" i="14"/>
  <c r="F253" i="14"/>
  <c r="K253" i="14"/>
  <c r="T253" i="14"/>
  <c r="F254" i="14"/>
  <c r="K254" i="14"/>
  <c r="T254" i="14"/>
  <c r="F255" i="14"/>
  <c r="K255" i="14"/>
  <c r="T255" i="14"/>
  <c r="F256" i="14"/>
  <c r="K256" i="14"/>
  <c r="T256" i="14"/>
  <c r="F257" i="14"/>
  <c r="K257" i="14"/>
  <c r="T257" i="14"/>
  <c r="F258" i="14"/>
  <c r="K258" i="14"/>
  <c r="T258" i="14"/>
  <c r="F259" i="14"/>
  <c r="K259" i="14"/>
  <c r="T259" i="14"/>
  <c r="F260" i="14"/>
  <c r="K260" i="14"/>
  <c r="T260" i="14"/>
  <c r="F261" i="14"/>
  <c r="K261" i="14"/>
  <c r="T261" i="14"/>
  <c r="F262" i="14"/>
  <c r="K262" i="14"/>
  <c r="T262" i="14"/>
  <c r="F263" i="14"/>
  <c r="K263" i="14"/>
  <c r="T263" i="14"/>
  <c r="F264" i="14"/>
  <c r="K264" i="14"/>
  <c r="T264" i="14"/>
  <c r="F265" i="14"/>
  <c r="K265" i="14"/>
  <c r="T265" i="14"/>
  <c r="F266" i="14"/>
  <c r="K266" i="14"/>
  <c r="T266" i="14"/>
  <c r="F267" i="14"/>
  <c r="K267" i="14"/>
  <c r="T267" i="14"/>
  <c r="F268" i="14"/>
  <c r="K268" i="14"/>
  <c r="T268" i="14"/>
  <c r="F269" i="14"/>
  <c r="K269" i="14"/>
  <c r="T269" i="14"/>
  <c r="F270" i="14"/>
  <c r="K270" i="14"/>
  <c r="T270" i="14"/>
  <c r="F271" i="14"/>
  <c r="K271" i="14"/>
  <c r="T271" i="14"/>
  <c r="F272" i="14"/>
  <c r="K272" i="14"/>
  <c r="T272" i="14"/>
  <c r="F273" i="14"/>
  <c r="K273" i="14"/>
  <c r="T273" i="14"/>
  <c r="F274" i="14"/>
  <c r="K274" i="14"/>
  <c r="T274" i="14"/>
  <c r="F275" i="14"/>
  <c r="K275" i="14"/>
  <c r="T275" i="14"/>
  <c r="F276" i="14"/>
  <c r="K276" i="14"/>
  <c r="T276" i="14"/>
  <c r="F277" i="14"/>
  <c r="K277" i="14"/>
  <c r="T277" i="14"/>
  <c r="F278" i="14"/>
  <c r="K278" i="14"/>
  <c r="T278" i="14"/>
  <c r="F279" i="14"/>
  <c r="K279" i="14"/>
  <c r="T279" i="14"/>
  <c r="F280" i="14"/>
  <c r="K280" i="14"/>
  <c r="T280" i="14"/>
  <c r="F281" i="14"/>
  <c r="K281" i="14"/>
  <c r="T281" i="14"/>
  <c r="F282" i="14"/>
  <c r="K282" i="14"/>
  <c r="T282" i="14"/>
  <c r="F283" i="14"/>
  <c r="K283" i="14"/>
  <c r="T283" i="14"/>
  <c r="F284" i="14"/>
  <c r="K284" i="14"/>
  <c r="T284" i="14"/>
  <c r="F285" i="14"/>
  <c r="K285" i="14"/>
  <c r="T285" i="14"/>
  <c r="F286" i="14"/>
  <c r="K286" i="14"/>
  <c r="T286" i="14"/>
  <c r="F287" i="14"/>
  <c r="K287" i="14"/>
  <c r="T287" i="14"/>
  <c r="F288" i="14"/>
  <c r="K288" i="14"/>
  <c r="T288" i="14"/>
  <c r="F289" i="14"/>
  <c r="K289" i="14"/>
  <c r="T289" i="14"/>
  <c r="F290" i="14"/>
  <c r="K290" i="14"/>
  <c r="T290" i="14"/>
  <c r="F291" i="14"/>
  <c r="K291" i="14"/>
  <c r="T291" i="14"/>
  <c r="F292" i="14"/>
  <c r="K292" i="14"/>
  <c r="T292" i="14"/>
  <c r="F293" i="14"/>
  <c r="K293" i="14"/>
  <c r="T293" i="14"/>
  <c r="F294" i="14"/>
  <c r="K294" i="14"/>
  <c r="T294" i="14"/>
  <c r="F295" i="14"/>
  <c r="K295" i="14"/>
  <c r="T295" i="14"/>
  <c r="F296" i="14"/>
  <c r="K296" i="14"/>
  <c r="T296" i="14"/>
  <c r="F297" i="14"/>
  <c r="K297" i="14"/>
  <c r="T297" i="14"/>
  <c r="F298" i="14"/>
  <c r="K298" i="14"/>
  <c r="T298" i="14"/>
  <c r="F299" i="14"/>
  <c r="K299" i="14"/>
  <c r="T299" i="14"/>
  <c r="F300" i="14"/>
  <c r="K300" i="14"/>
  <c r="T300" i="14"/>
  <c r="F301" i="14"/>
  <c r="K301" i="14"/>
  <c r="T301" i="14"/>
  <c r="F302" i="14"/>
  <c r="K302" i="14"/>
  <c r="T302" i="14"/>
  <c r="F303" i="14"/>
  <c r="K303" i="14"/>
  <c r="T303" i="14"/>
  <c r="F304" i="14"/>
  <c r="K304" i="14"/>
  <c r="T304" i="14"/>
  <c r="F305" i="14"/>
  <c r="K305" i="14"/>
  <c r="T305" i="14"/>
  <c r="F306" i="14"/>
  <c r="K306" i="14"/>
  <c r="T306" i="14"/>
  <c r="F307" i="14"/>
  <c r="K307" i="14"/>
  <c r="T307" i="14"/>
  <c r="F308" i="14"/>
  <c r="K308" i="14"/>
  <c r="T308" i="14"/>
  <c r="F309" i="14"/>
  <c r="K309" i="14"/>
  <c r="T309" i="14"/>
  <c r="F310" i="14"/>
  <c r="K310" i="14"/>
  <c r="T310" i="14"/>
  <c r="F311" i="14"/>
  <c r="K311" i="14"/>
  <c r="T311" i="14"/>
  <c r="F312" i="14"/>
  <c r="K312" i="14"/>
  <c r="T312" i="14"/>
  <c r="F313" i="14"/>
  <c r="K313" i="14"/>
  <c r="T313" i="14"/>
  <c r="F314" i="14"/>
  <c r="K314" i="14"/>
  <c r="T314" i="14"/>
  <c r="F315" i="14"/>
  <c r="K315" i="14"/>
  <c r="T315" i="14"/>
  <c r="F316" i="14"/>
  <c r="K316" i="14"/>
  <c r="T316" i="14"/>
  <c r="F317" i="14"/>
  <c r="K317" i="14"/>
  <c r="T317" i="14"/>
  <c r="F318" i="14"/>
  <c r="K318" i="14"/>
  <c r="T318" i="14"/>
  <c r="F319" i="14"/>
  <c r="K319" i="14"/>
  <c r="T319" i="14"/>
  <c r="F320" i="14"/>
  <c r="K320" i="14"/>
  <c r="T320" i="14"/>
  <c r="F321" i="14"/>
  <c r="K321" i="14"/>
  <c r="T321" i="14"/>
  <c r="F322" i="14"/>
  <c r="K322" i="14"/>
  <c r="T322" i="14"/>
  <c r="F323" i="14"/>
  <c r="K323" i="14"/>
  <c r="T323" i="14"/>
  <c r="F324" i="14"/>
  <c r="K324" i="14"/>
  <c r="T324" i="14"/>
  <c r="F325" i="14"/>
  <c r="K325" i="14"/>
  <c r="T325" i="14"/>
  <c r="F326" i="14"/>
  <c r="K326" i="14"/>
  <c r="T326" i="14"/>
  <c r="F327" i="14"/>
  <c r="K327" i="14"/>
  <c r="T327" i="14"/>
  <c r="F328" i="14"/>
  <c r="K328" i="14"/>
  <c r="T328" i="14"/>
  <c r="T318" i="5"/>
  <c r="Q318" i="5"/>
  <c r="N318" i="5"/>
  <c r="K318" i="5"/>
  <c r="F318" i="5"/>
  <c r="T317" i="5"/>
  <c r="Q317" i="5"/>
  <c r="N317" i="5"/>
  <c r="K317" i="5"/>
  <c r="F317" i="5"/>
  <c r="T316" i="5"/>
  <c r="Q316" i="5"/>
  <c r="N316" i="5"/>
  <c r="K316" i="5"/>
  <c r="F316" i="5"/>
  <c r="T315" i="5"/>
  <c r="Q315" i="5"/>
  <c r="N315" i="5"/>
  <c r="K315" i="5"/>
  <c r="F315" i="5"/>
  <c r="T314" i="5"/>
  <c r="Q314" i="5"/>
  <c r="N314" i="5"/>
  <c r="K314" i="5"/>
  <c r="F314" i="5"/>
  <c r="T313" i="5"/>
  <c r="Q313" i="5"/>
  <c r="N313" i="5"/>
  <c r="K313" i="5"/>
  <c r="F313" i="5"/>
  <c r="T312" i="5"/>
  <c r="Q312" i="5"/>
  <c r="N312" i="5"/>
  <c r="K312" i="5"/>
  <c r="F312" i="5"/>
  <c r="T311" i="5"/>
  <c r="Q311" i="5"/>
  <c r="N311" i="5"/>
  <c r="K311" i="5"/>
  <c r="F311" i="5"/>
  <c r="T310" i="5"/>
  <c r="Q310" i="5"/>
  <c r="N310" i="5"/>
  <c r="K310" i="5"/>
  <c r="F310" i="5"/>
  <c r="T309" i="5"/>
  <c r="Q309" i="5"/>
  <c r="N309" i="5"/>
  <c r="K309" i="5"/>
  <c r="F309" i="5"/>
  <c r="T308" i="5"/>
  <c r="Q308" i="5"/>
  <c r="N308" i="5"/>
  <c r="K308" i="5"/>
  <c r="F308" i="5"/>
  <c r="T307" i="5"/>
  <c r="Q307" i="5"/>
  <c r="N307" i="5"/>
  <c r="K307" i="5"/>
  <c r="F307" i="5"/>
  <c r="T306" i="5"/>
  <c r="Q306" i="5"/>
  <c r="N306" i="5"/>
  <c r="K306" i="5"/>
  <c r="F306" i="5"/>
  <c r="T305" i="5"/>
  <c r="Q305" i="5"/>
  <c r="N305" i="5"/>
  <c r="K305" i="5"/>
  <c r="F305" i="5"/>
  <c r="T304" i="5"/>
  <c r="Q304" i="5"/>
  <c r="N304" i="5"/>
  <c r="K304" i="5"/>
  <c r="F304" i="5"/>
  <c r="T303" i="5"/>
  <c r="Q303" i="5"/>
  <c r="N303" i="5"/>
  <c r="K303" i="5"/>
  <c r="F303" i="5"/>
  <c r="T302" i="5"/>
  <c r="Q302" i="5"/>
  <c r="N302" i="5"/>
  <c r="K302" i="5"/>
  <c r="F302" i="5"/>
  <c r="T301" i="5"/>
  <c r="Q301" i="5"/>
  <c r="N301" i="5"/>
  <c r="K301" i="5"/>
  <c r="F301" i="5"/>
  <c r="T300" i="5"/>
  <c r="Q300" i="5"/>
  <c r="N300" i="5"/>
  <c r="K300" i="5"/>
  <c r="F300" i="5"/>
  <c r="T299" i="5"/>
  <c r="Q299" i="5"/>
  <c r="N299" i="5"/>
  <c r="K299" i="5"/>
  <c r="F299" i="5"/>
  <c r="T298" i="5"/>
  <c r="Q298" i="5"/>
  <c r="N298" i="5"/>
  <c r="K298" i="5"/>
  <c r="F298" i="5"/>
  <c r="T297" i="5"/>
  <c r="Q297" i="5"/>
  <c r="N297" i="5"/>
  <c r="K297" i="5"/>
  <c r="F297" i="5"/>
  <c r="T296" i="5"/>
  <c r="Q296" i="5"/>
  <c r="N296" i="5"/>
  <c r="K296" i="5"/>
  <c r="F296" i="5"/>
  <c r="T295" i="5"/>
  <c r="Q295" i="5"/>
  <c r="N295" i="5"/>
  <c r="K295" i="5"/>
  <c r="F295" i="5"/>
  <c r="T294" i="5"/>
  <c r="Q294" i="5"/>
  <c r="N294" i="5"/>
  <c r="K294" i="5"/>
  <c r="F294" i="5"/>
  <c r="T293" i="5"/>
  <c r="Q293" i="5"/>
  <c r="N293" i="5"/>
  <c r="K293" i="5"/>
  <c r="F293" i="5"/>
  <c r="T292" i="5"/>
  <c r="Q292" i="5"/>
  <c r="N292" i="5"/>
  <c r="K292" i="5"/>
  <c r="F292" i="5"/>
  <c r="T291" i="5"/>
  <c r="Q291" i="5"/>
  <c r="N291" i="5"/>
  <c r="K291" i="5"/>
  <c r="F291" i="5"/>
  <c r="T290" i="5"/>
  <c r="Q290" i="5"/>
  <c r="N290" i="5"/>
  <c r="K290" i="5"/>
  <c r="F290" i="5"/>
  <c r="T289" i="5"/>
  <c r="Q289" i="5"/>
  <c r="N289" i="5"/>
  <c r="K289" i="5"/>
  <c r="F289" i="5"/>
  <c r="T288" i="5"/>
  <c r="Q288" i="5"/>
  <c r="N288" i="5"/>
  <c r="K288" i="5"/>
  <c r="F288" i="5"/>
  <c r="T287" i="5"/>
  <c r="Q287" i="5"/>
  <c r="N287" i="5"/>
  <c r="K287" i="5"/>
  <c r="F287" i="5"/>
  <c r="T286" i="5"/>
  <c r="Q286" i="5"/>
  <c r="N286" i="5"/>
  <c r="K286" i="5"/>
  <c r="F286" i="5"/>
  <c r="T285" i="5"/>
  <c r="Q285" i="5"/>
  <c r="N285" i="5"/>
  <c r="K285" i="5"/>
  <c r="F285" i="5"/>
  <c r="T284" i="5"/>
  <c r="Q284" i="5"/>
  <c r="N284" i="5"/>
  <c r="K284" i="5"/>
  <c r="F284" i="5"/>
  <c r="T283" i="5"/>
  <c r="Q283" i="5"/>
  <c r="N283" i="5"/>
  <c r="K283" i="5"/>
  <c r="F283" i="5"/>
  <c r="T282" i="5"/>
  <c r="Q282" i="5"/>
  <c r="N282" i="5"/>
  <c r="K282" i="5"/>
  <c r="F282" i="5"/>
  <c r="T281" i="5"/>
  <c r="Q281" i="5"/>
  <c r="N281" i="5"/>
  <c r="K281" i="5"/>
  <c r="F281" i="5"/>
  <c r="T280" i="5"/>
  <c r="Q280" i="5"/>
  <c r="N280" i="5"/>
  <c r="K280" i="5"/>
  <c r="F280" i="5"/>
  <c r="T279" i="5"/>
  <c r="Q279" i="5"/>
  <c r="N279" i="5"/>
  <c r="K279" i="5"/>
  <c r="F279" i="5"/>
  <c r="T278" i="5"/>
  <c r="Q278" i="5"/>
  <c r="N278" i="5"/>
  <c r="K278" i="5"/>
  <c r="F278" i="5"/>
  <c r="T277" i="5"/>
  <c r="Q277" i="5"/>
  <c r="N277" i="5"/>
  <c r="K277" i="5"/>
  <c r="F277" i="5"/>
  <c r="T276" i="5"/>
  <c r="Q276" i="5"/>
  <c r="N276" i="5"/>
  <c r="K276" i="5"/>
  <c r="F276" i="5"/>
  <c r="T275" i="5"/>
  <c r="Q275" i="5"/>
  <c r="N275" i="5"/>
  <c r="K275" i="5"/>
  <c r="F275" i="5"/>
  <c r="T274" i="5"/>
  <c r="Q274" i="5"/>
  <c r="N274" i="5"/>
  <c r="K274" i="5"/>
  <c r="F274" i="5"/>
  <c r="T273" i="5"/>
  <c r="Q273" i="5"/>
  <c r="N273" i="5"/>
  <c r="K273" i="5"/>
  <c r="F273" i="5"/>
  <c r="T272" i="5"/>
  <c r="Q272" i="5"/>
  <c r="N272" i="5"/>
  <c r="K272" i="5"/>
  <c r="F272" i="5"/>
  <c r="T271" i="5"/>
  <c r="Q271" i="5"/>
  <c r="N271" i="5"/>
  <c r="K271" i="5"/>
  <c r="F271" i="5"/>
  <c r="T270" i="5"/>
  <c r="Q270" i="5"/>
  <c r="N270" i="5"/>
  <c r="K270" i="5"/>
  <c r="F270" i="5"/>
  <c r="T269" i="5"/>
  <c r="Q269" i="5"/>
  <c r="N269" i="5"/>
  <c r="K269" i="5"/>
  <c r="F269" i="5"/>
  <c r="T268" i="5"/>
  <c r="Q268" i="5"/>
  <c r="N268" i="5"/>
  <c r="K268" i="5"/>
  <c r="F268" i="5"/>
  <c r="T267" i="5"/>
  <c r="Q267" i="5"/>
  <c r="N267" i="5"/>
  <c r="K267" i="5"/>
  <c r="F267" i="5"/>
  <c r="T266" i="5"/>
  <c r="Q266" i="5"/>
  <c r="N266" i="5"/>
  <c r="K266" i="5"/>
  <c r="F266" i="5"/>
  <c r="T265" i="5"/>
  <c r="Q265" i="5"/>
  <c r="N265" i="5"/>
  <c r="K265" i="5"/>
  <c r="F265" i="5"/>
  <c r="T264" i="5"/>
  <c r="Q264" i="5"/>
  <c r="N264" i="5"/>
  <c r="K264" i="5"/>
  <c r="F264" i="5"/>
  <c r="T263" i="5"/>
  <c r="Q263" i="5"/>
  <c r="N263" i="5"/>
  <c r="K263" i="5"/>
  <c r="F263" i="5"/>
  <c r="T262" i="5"/>
  <c r="Q262" i="5"/>
  <c r="N262" i="5"/>
  <c r="K262" i="5"/>
  <c r="F262" i="5"/>
  <c r="T261" i="5"/>
  <c r="Q261" i="5"/>
  <c r="N261" i="5"/>
  <c r="K261" i="5"/>
  <c r="F261" i="5"/>
  <c r="T260" i="5"/>
  <c r="Q260" i="5"/>
  <c r="N260" i="5"/>
  <c r="K260" i="5"/>
  <c r="F260" i="5"/>
  <c r="T259" i="5"/>
  <c r="Q259" i="5"/>
  <c r="N259" i="5"/>
  <c r="K259" i="5"/>
  <c r="F259" i="5"/>
  <c r="T258" i="5"/>
  <c r="Q258" i="5"/>
  <c r="N258" i="5"/>
  <c r="K258" i="5"/>
  <c r="F258" i="5"/>
  <c r="T257" i="5"/>
  <c r="Q257" i="5"/>
  <c r="N257" i="5"/>
  <c r="K257" i="5"/>
  <c r="F257" i="5"/>
  <c r="T256" i="5"/>
  <c r="Q256" i="5"/>
  <c r="N256" i="5"/>
  <c r="K256" i="5"/>
  <c r="F256" i="5"/>
  <c r="T255" i="5"/>
  <c r="Q255" i="5"/>
  <c r="N255" i="5"/>
  <c r="K255" i="5"/>
  <c r="F255" i="5"/>
  <c r="T254" i="5"/>
  <c r="Q254" i="5"/>
  <c r="N254" i="5"/>
  <c r="K254" i="5"/>
  <c r="F254" i="5"/>
  <c r="T253" i="5"/>
  <c r="Q253" i="5"/>
  <c r="N253" i="5"/>
  <c r="K253" i="5"/>
  <c r="F253" i="5"/>
  <c r="T252" i="5"/>
  <c r="Q252" i="5"/>
  <c r="N252" i="5"/>
  <c r="K252" i="5"/>
  <c r="F252" i="5"/>
  <c r="T251" i="5"/>
  <c r="Q251" i="5"/>
  <c r="N251" i="5"/>
  <c r="K251" i="5"/>
  <c r="F251" i="5"/>
  <c r="T250" i="5"/>
  <c r="Q250" i="5"/>
  <c r="N250" i="5"/>
  <c r="K250" i="5"/>
  <c r="F250" i="5"/>
  <c r="T249" i="5"/>
  <c r="Q249" i="5"/>
  <c r="N249" i="5"/>
  <c r="K249" i="5"/>
  <c r="F249" i="5"/>
  <c r="T248" i="5"/>
  <c r="Q248" i="5"/>
  <c r="N248" i="5"/>
  <c r="K248" i="5"/>
  <c r="F248" i="5"/>
  <c r="T247" i="5"/>
  <c r="Q247" i="5"/>
  <c r="N247" i="5"/>
  <c r="K247" i="5"/>
  <c r="F247" i="5"/>
  <c r="T246" i="5"/>
  <c r="Q246" i="5"/>
  <c r="N246" i="5"/>
  <c r="K246" i="5"/>
  <c r="F246" i="5"/>
  <c r="T245" i="5"/>
  <c r="Q245" i="5"/>
  <c r="N245" i="5"/>
  <c r="K245" i="5"/>
  <c r="F245" i="5"/>
  <c r="T244" i="5"/>
  <c r="Q244" i="5"/>
  <c r="N244" i="5"/>
  <c r="K244" i="5"/>
  <c r="F244" i="5"/>
  <c r="T243" i="5"/>
  <c r="Q243" i="5"/>
  <c r="N243" i="5"/>
  <c r="K243" i="5"/>
  <c r="F243" i="5"/>
  <c r="T242" i="5"/>
  <c r="Q242" i="5"/>
  <c r="N242" i="5"/>
  <c r="K242" i="5"/>
  <c r="F242" i="5"/>
  <c r="T241" i="5"/>
  <c r="Q241" i="5"/>
  <c r="N241" i="5"/>
  <c r="K241" i="5"/>
  <c r="F241" i="5"/>
  <c r="T240" i="5"/>
  <c r="Q240" i="5"/>
  <c r="N240" i="5"/>
  <c r="K240" i="5"/>
  <c r="F240" i="5"/>
  <c r="T239" i="5"/>
  <c r="Q239" i="5"/>
  <c r="N239" i="5"/>
  <c r="K239" i="5"/>
  <c r="F239" i="5"/>
  <c r="T238" i="5"/>
  <c r="Q238" i="5"/>
  <c r="N238" i="5"/>
  <c r="K238" i="5"/>
  <c r="F238" i="5"/>
  <c r="T237" i="5"/>
  <c r="Q237" i="5"/>
  <c r="N237" i="5"/>
  <c r="K237" i="5"/>
  <c r="F237" i="5"/>
  <c r="T236" i="5"/>
  <c r="Q236" i="5"/>
  <c r="N236" i="5"/>
  <c r="K236" i="5"/>
  <c r="F236" i="5"/>
  <c r="T235" i="5"/>
  <c r="Q235" i="5"/>
  <c r="N235" i="5"/>
  <c r="K235" i="5"/>
  <c r="F235" i="5"/>
  <c r="T234" i="5"/>
  <c r="Q234" i="5"/>
  <c r="N234" i="5"/>
  <c r="K234" i="5"/>
  <c r="F234" i="5"/>
  <c r="T233" i="5"/>
  <c r="Q233" i="5"/>
  <c r="N233" i="5"/>
  <c r="K233" i="5"/>
  <c r="F233" i="5"/>
  <c r="T232" i="5"/>
  <c r="Q232" i="5"/>
  <c r="N232" i="5"/>
  <c r="K232" i="5"/>
  <c r="F232" i="5"/>
  <c r="T231" i="5"/>
  <c r="Q231" i="5"/>
  <c r="N231" i="5"/>
  <c r="K231" i="5"/>
  <c r="F231" i="5"/>
  <c r="T230" i="5"/>
  <c r="Q230" i="5"/>
  <c r="N230" i="5"/>
  <c r="K230" i="5"/>
  <c r="F230" i="5"/>
  <c r="T229" i="5"/>
  <c r="Q229" i="5"/>
  <c r="N229" i="5"/>
  <c r="K229" i="5"/>
  <c r="F229" i="5"/>
  <c r="T228" i="5"/>
  <c r="Q228" i="5"/>
  <c r="N228" i="5"/>
  <c r="K228" i="5"/>
  <c r="F228" i="5"/>
  <c r="T227" i="5"/>
  <c r="Q227" i="5"/>
  <c r="N227" i="5"/>
  <c r="K227" i="5"/>
  <c r="F227" i="5"/>
  <c r="T226" i="5"/>
  <c r="Q226" i="5"/>
  <c r="N226" i="5"/>
  <c r="K226" i="5"/>
  <c r="F226" i="5"/>
  <c r="T225" i="5"/>
  <c r="Q225" i="5"/>
  <c r="N225" i="5"/>
  <c r="K225" i="5"/>
  <c r="F225" i="5"/>
  <c r="T224" i="5"/>
  <c r="Q224" i="5"/>
  <c r="N224" i="5"/>
  <c r="K224" i="5"/>
  <c r="F224" i="5"/>
  <c r="T223" i="5"/>
  <c r="Q223" i="5"/>
  <c r="N223" i="5"/>
  <c r="K223" i="5"/>
  <c r="F223" i="5"/>
  <c r="T222" i="5"/>
  <c r="Q222" i="5"/>
  <c r="N222" i="5"/>
  <c r="K222" i="5"/>
  <c r="F222" i="5"/>
  <c r="T221" i="5"/>
  <c r="Q221" i="5"/>
  <c r="N221" i="5"/>
  <c r="K221" i="5"/>
  <c r="F221" i="5"/>
  <c r="T220" i="5"/>
  <c r="Q220" i="5"/>
  <c r="N220" i="5"/>
  <c r="K220" i="5"/>
  <c r="F220" i="5"/>
  <c r="T219" i="5"/>
  <c r="Q219" i="5"/>
  <c r="N219" i="5"/>
  <c r="K219" i="5"/>
  <c r="F219" i="5"/>
  <c r="T218" i="5"/>
  <c r="Q218" i="5"/>
  <c r="N218" i="5"/>
  <c r="K218" i="5"/>
  <c r="F218" i="5"/>
  <c r="T217" i="5"/>
  <c r="Q217" i="5"/>
  <c r="N217" i="5"/>
  <c r="K217" i="5"/>
  <c r="F217" i="5"/>
  <c r="T216" i="5"/>
  <c r="Q216" i="5"/>
  <c r="N216" i="5"/>
  <c r="K216" i="5"/>
  <c r="F216" i="5"/>
  <c r="T215" i="5"/>
  <c r="Q215" i="5"/>
  <c r="N215" i="5"/>
  <c r="K215" i="5"/>
  <c r="F215" i="5"/>
  <c r="T214" i="5"/>
  <c r="Q214" i="5"/>
  <c r="N214" i="5"/>
  <c r="K214" i="5"/>
  <c r="F214" i="5"/>
  <c r="T213" i="5"/>
  <c r="Q213" i="5"/>
  <c r="N213" i="5"/>
  <c r="K213" i="5"/>
  <c r="F213" i="5"/>
  <c r="T212" i="5"/>
  <c r="Q212" i="5"/>
  <c r="N212" i="5"/>
  <c r="K212" i="5"/>
  <c r="F212" i="5"/>
  <c r="T211" i="5"/>
  <c r="Q211" i="5"/>
  <c r="N211" i="5"/>
  <c r="K211" i="5"/>
  <c r="F211" i="5"/>
  <c r="T210" i="5"/>
  <c r="Q210" i="5"/>
  <c r="N210" i="5"/>
  <c r="K210" i="5"/>
  <c r="F210" i="5"/>
  <c r="T209" i="5"/>
  <c r="Q209" i="5"/>
  <c r="N209" i="5"/>
  <c r="K209" i="5"/>
  <c r="F209" i="5"/>
  <c r="T208" i="5"/>
  <c r="Q208" i="5"/>
  <c r="N208" i="5"/>
  <c r="K208" i="5"/>
  <c r="F208" i="5"/>
  <c r="T207" i="5"/>
  <c r="Q207" i="5"/>
  <c r="N207" i="5"/>
  <c r="K207" i="5"/>
  <c r="F207" i="5"/>
  <c r="T206" i="5"/>
  <c r="Q206" i="5"/>
  <c r="N206" i="5"/>
  <c r="K206" i="5"/>
  <c r="F206" i="5"/>
  <c r="T205" i="5"/>
  <c r="Q205" i="5"/>
  <c r="N205" i="5"/>
  <c r="K205" i="5"/>
  <c r="F205" i="5"/>
  <c r="T204" i="5"/>
  <c r="Q204" i="5"/>
  <c r="N204" i="5"/>
  <c r="K204" i="5"/>
  <c r="F204" i="5"/>
  <c r="T203" i="5"/>
  <c r="Q203" i="5"/>
  <c r="N203" i="5"/>
  <c r="K203" i="5"/>
  <c r="F203" i="5"/>
  <c r="T202" i="5"/>
  <c r="Q202" i="5"/>
  <c r="N202" i="5"/>
  <c r="K202" i="5"/>
  <c r="F202" i="5"/>
  <c r="T201" i="5"/>
  <c r="Q201" i="5"/>
  <c r="N201" i="5"/>
  <c r="K201" i="5"/>
  <c r="F201" i="5"/>
  <c r="T200" i="5"/>
  <c r="Q200" i="5"/>
  <c r="N200" i="5"/>
  <c r="K200" i="5"/>
  <c r="F200" i="5"/>
  <c r="T199" i="5"/>
  <c r="Q199" i="5"/>
  <c r="N199" i="5"/>
  <c r="K199" i="5"/>
  <c r="F199" i="5"/>
  <c r="T198" i="5"/>
  <c r="Q198" i="5"/>
  <c r="N198" i="5"/>
  <c r="K198" i="5"/>
  <c r="F198" i="5"/>
  <c r="T197" i="5"/>
  <c r="Q197" i="5"/>
  <c r="N197" i="5"/>
  <c r="K197" i="5"/>
  <c r="F197" i="5"/>
  <c r="T196" i="5"/>
  <c r="Q196" i="5"/>
  <c r="N196" i="5"/>
  <c r="K196" i="5"/>
  <c r="F196" i="5"/>
  <c r="T195" i="5"/>
  <c r="Q195" i="5"/>
  <c r="N195" i="5"/>
  <c r="K195" i="5"/>
  <c r="F195" i="5"/>
  <c r="T194" i="5"/>
  <c r="Q194" i="5"/>
  <c r="N194" i="5"/>
  <c r="K194" i="5"/>
  <c r="F194" i="5"/>
  <c r="T193" i="5"/>
  <c r="Q193" i="5"/>
  <c r="N193" i="5"/>
  <c r="K193" i="5"/>
  <c r="F193" i="5"/>
  <c r="T192" i="5"/>
  <c r="Q192" i="5"/>
  <c r="N192" i="5"/>
  <c r="K192" i="5"/>
  <c r="F192" i="5"/>
  <c r="T191" i="5"/>
  <c r="Q191" i="5"/>
  <c r="N191" i="5"/>
  <c r="K191" i="5"/>
  <c r="F191" i="5"/>
  <c r="T190" i="5"/>
  <c r="Q190" i="5"/>
  <c r="N190" i="5"/>
  <c r="K190" i="5"/>
  <c r="F190" i="5"/>
  <c r="T189" i="5"/>
  <c r="Q189" i="5"/>
  <c r="N189" i="5"/>
  <c r="K189" i="5"/>
  <c r="F189" i="5"/>
  <c r="T188" i="5"/>
  <c r="Q188" i="5"/>
  <c r="N188" i="5"/>
  <c r="K188" i="5"/>
  <c r="F188" i="5"/>
  <c r="T187" i="5"/>
  <c r="Q187" i="5"/>
  <c r="N187" i="5"/>
  <c r="K187" i="5"/>
  <c r="F187" i="5"/>
  <c r="T186" i="5"/>
  <c r="Q186" i="5"/>
  <c r="N186" i="5"/>
  <c r="K186" i="5"/>
  <c r="F186" i="5"/>
  <c r="T185" i="5"/>
  <c r="Q185" i="5"/>
  <c r="N185" i="5"/>
  <c r="K185" i="5"/>
  <c r="F185" i="5"/>
  <c r="T184" i="5"/>
  <c r="Q184" i="5"/>
  <c r="N184" i="5"/>
  <c r="K184" i="5"/>
  <c r="F184" i="5"/>
  <c r="T183" i="5"/>
  <c r="Q183" i="5"/>
  <c r="N183" i="5"/>
  <c r="K183" i="5"/>
  <c r="F183" i="5"/>
  <c r="T182" i="5"/>
  <c r="Q182" i="5"/>
  <c r="N182" i="5"/>
  <c r="K182" i="5"/>
  <c r="F182" i="5"/>
  <c r="T181" i="5"/>
  <c r="Q181" i="5"/>
  <c r="N181" i="5"/>
  <c r="K181" i="5"/>
  <c r="F181" i="5"/>
  <c r="T180" i="5"/>
  <c r="Q180" i="5"/>
  <c r="N180" i="5"/>
  <c r="K180" i="5"/>
  <c r="F180" i="5"/>
  <c r="T179" i="5"/>
  <c r="Q179" i="5"/>
  <c r="N179" i="5"/>
  <c r="K179" i="5"/>
  <c r="F179" i="5"/>
  <c r="T178" i="5"/>
  <c r="Q178" i="5"/>
  <c r="N178" i="5"/>
  <c r="K178" i="5"/>
  <c r="F178" i="5"/>
  <c r="T177" i="5"/>
  <c r="Q177" i="5"/>
  <c r="N177" i="5"/>
  <c r="K177" i="5"/>
  <c r="F177" i="5"/>
  <c r="T176" i="5"/>
  <c r="Q176" i="5"/>
  <c r="N176" i="5"/>
  <c r="K176" i="5"/>
  <c r="F176" i="5"/>
  <c r="T175" i="5"/>
  <c r="Q175" i="5"/>
  <c r="N175" i="5"/>
  <c r="K175" i="5"/>
  <c r="F175" i="5"/>
  <c r="T174" i="5"/>
  <c r="Q174" i="5"/>
  <c r="N174" i="5"/>
  <c r="K174" i="5"/>
  <c r="F174" i="5"/>
  <c r="T173" i="5"/>
  <c r="Q173" i="5"/>
  <c r="N173" i="5"/>
  <c r="K173" i="5"/>
  <c r="F173" i="5"/>
  <c r="T172" i="5"/>
  <c r="Q172" i="5"/>
  <c r="N172" i="5"/>
  <c r="K172" i="5"/>
  <c r="F172" i="5"/>
  <c r="T171" i="5"/>
  <c r="Q171" i="5"/>
  <c r="N171" i="5"/>
  <c r="K171" i="5"/>
  <c r="F171" i="5"/>
  <c r="T170" i="5"/>
  <c r="Q170" i="5"/>
  <c r="N170" i="5"/>
  <c r="K170" i="5"/>
  <c r="F170" i="5"/>
  <c r="T169" i="5"/>
  <c r="Q169" i="5"/>
  <c r="N169" i="5"/>
  <c r="K169" i="5"/>
  <c r="F169" i="5"/>
  <c r="T168" i="5"/>
  <c r="Q168" i="5"/>
  <c r="N168" i="5"/>
  <c r="K168" i="5"/>
  <c r="F168" i="5"/>
  <c r="T167" i="5"/>
  <c r="Q167" i="5"/>
  <c r="N167" i="5"/>
  <c r="K167" i="5"/>
  <c r="F167" i="5"/>
  <c r="T166" i="5"/>
  <c r="Q166" i="5"/>
  <c r="N166" i="5"/>
  <c r="K166" i="5"/>
  <c r="F166" i="5"/>
  <c r="T165" i="5"/>
  <c r="Q165" i="5"/>
  <c r="N165" i="5"/>
  <c r="K165" i="5"/>
  <c r="F165" i="5"/>
  <c r="T164" i="5"/>
  <c r="Q164" i="5"/>
  <c r="N164" i="5"/>
  <c r="K164" i="5"/>
  <c r="F164" i="5"/>
  <c r="T163" i="5"/>
  <c r="Q163" i="5"/>
  <c r="N163" i="5"/>
  <c r="K163" i="5"/>
  <c r="F163" i="5"/>
  <c r="T162" i="5"/>
  <c r="Q162" i="5"/>
  <c r="N162" i="5"/>
  <c r="K162" i="5"/>
  <c r="F162" i="5"/>
  <c r="T161" i="5"/>
  <c r="Q161" i="5"/>
  <c r="N161" i="5"/>
  <c r="K161" i="5"/>
  <c r="F161" i="5"/>
  <c r="T160" i="5"/>
  <c r="Q160" i="5"/>
  <c r="N160" i="5"/>
  <c r="K160" i="5"/>
  <c r="F160" i="5"/>
  <c r="T159" i="5"/>
  <c r="Q159" i="5"/>
  <c r="N159" i="5"/>
  <c r="K159" i="5"/>
  <c r="F159" i="5"/>
  <c r="T158" i="5"/>
  <c r="Q158" i="5"/>
  <c r="N158" i="5"/>
  <c r="K158" i="5"/>
  <c r="F158" i="5"/>
  <c r="T157" i="5"/>
  <c r="Q157" i="5"/>
  <c r="N157" i="5"/>
  <c r="K157" i="5"/>
  <c r="F157" i="5"/>
  <c r="T156" i="5"/>
  <c r="Q156" i="5"/>
  <c r="N156" i="5"/>
  <c r="K156" i="5"/>
  <c r="F156" i="5"/>
  <c r="T155" i="5"/>
  <c r="Q155" i="5"/>
  <c r="N155" i="5"/>
  <c r="K155" i="5"/>
  <c r="F155" i="5"/>
  <c r="T154" i="5"/>
  <c r="Q154" i="5"/>
  <c r="N154" i="5"/>
  <c r="K154" i="5"/>
  <c r="F154" i="5"/>
  <c r="T153" i="5"/>
  <c r="Q153" i="5"/>
  <c r="N153" i="5"/>
  <c r="K153" i="5"/>
  <c r="F153" i="5"/>
  <c r="T152" i="5"/>
  <c r="Q152" i="5"/>
  <c r="N152" i="5"/>
  <c r="K152" i="5"/>
  <c r="F152" i="5"/>
  <c r="T151" i="5"/>
  <c r="Q151" i="5"/>
  <c r="N151" i="5"/>
  <c r="K151" i="5"/>
  <c r="F151" i="5"/>
  <c r="T150" i="5"/>
  <c r="Q150" i="5"/>
  <c r="N150" i="5"/>
  <c r="K150" i="5"/>
  <c r="F150" i="5"/>
  <c r="T149" i="5"/>
  <c r="Q149" i="5"/>
  <c r="N149" i="5"/>
  <c r="K149" i="5"/>
  <c r="F149" i="5"/>
  <c r="T148" i="5"/>
  <c r="Q148" i="5"/>
  <c r="N148" i="5"/>
  <c r="K148" i="5"/>
  <c r="F148" i="5"/>
  <c r="T147" i="5"/>
  <c r="Q147" i="5"/>
  <c r="N147" i="5"/>
  <c r="K147" i="5"/>
  <c r="F147" i="5"/>
  <c r="T146" i="5"/>
  <c r="Q146" i="5"/>
  <c r="N146" i="5"/>
  <c r="K146" i="5"/>
  <c r="F146" i="5"/>
  <c r="T145" i="5"/>
  <c r="Q145" i="5"/>
  <c r="N145" i="5"/>
  <c r="K145" i="5"/>
  <c r="F145" i="5"/>
  <c r="T144" i="5"/>
  <c r="Q144" i="5"/>
  <c r="N144" i="5"/>
  <c r="K144" i="5"/>
  <c r="F144" i="5"/>
  <c r="T143" i="5"/>
  <c r="Q143" i="5"/>
  <c r="N143" i="5"/>
  <c r="K143" i="5"/>
  <c r="F143" i="5"/>
  <c r="T142" i="5"/>
  <c r="Q142" i="5"/>
  <c r="N142" i="5"/>
  <c r="K142" i="5"/>
  <c r="F142" i="5"/>
  <c r="T141" i="5"/>
  <c r="Q141" i="5"/>
  <c r="N141" i="5"/>
  <c r="K141" i="5"/>
  <c r="F141" i="5"/>
  <c r="T140" i="5"/>
  <c r="Q140" i="5"/>
  <c r="N140" i="5"/>
  <c r="K140" i="5"/>
  <c r="F140" i="5"/>
  <c r="T139" i="5"/>
  <c r="Q139" i="5"/>
  <c r="N139" i="5"/>
  <c r="K139" i="5"/>
  <c r="F139" i="5"/>
  <c r="T138" i="5"/>
  <c r="Q138" i="5"/>
  <c r="N138" i="5"/>
  <c r="K138" i="5"/>
  <c r="F138" i="5"/>
  <c r="T137" i="5"/>
  <c r="Q137" i="5"/>
  <c r="N137" i="5"/>
  <c r="K137" i="5"/>
  <c r="F137" i="5"/>
  <c r="T136" i="5"/>
  <c r="Q136" i="5"/>
  <c r="N136" i="5"/>
  <c r="K136" i="5"/>
  <c r="F136" i="5"/>
  <c r="T135" i="5"/>
  <c r="Q135" i="5"/>
  <c r="N135" i="5"/>
  <c r="K135" i="5"/>
  <c r="F135" i="5"/>
  <c r="T134" i="5"/>
  <c r="Q134" i="5"/>
  <c r="N134" i="5"/>
  <c r="K134" i="5"/>
  <c r="F134" i="5"/>
  <c r="T133" i="5"/>
  <c r="Q133" i="5"/>
  <c r="N133" i="5"/>
  <c r="K133" i="5"/>
  <c r="F133" i="5"/>
  <c r="T132" i="5"/>
  <c r="Q132" i="5"/>
  <c r="N132" i="5"/>
  <c r="K132" i="5"/>
  <c r="F132" i="5"/>
  <c r="T131" i="5"/>
  <c r="Q131" i="5"/>
  <c r="N131" i="5"/>
  <c r="K131" i="5"/>
  <c r="F131" i="5"/>
  <c r="T130" i="5"/>
  <c r="Q130" i="5"/>
  <c r="N130" i="5"/>
  <c r="K130" i="5"/>
  <c r="F130" i="5"/>
  <c r="T129" i="5"/>
  <c r="Q129" i="5"/>
  <c r="N129" i="5"/>
  <c r="K129" i="5"/>
  <c r="F129" i="5"/>
  <c r="T128" i="5"/>
  <c r="Q128" i="5"/>
  <c r="N128" i="5"/>
  <c r="K128" i="5"/>
  <c r="F128" i="5"/>
  <c r="T127" i="5"/>
  <c r="Q127" i="5"/>
  <c r="N127" i="5"/>
  <c r="K127" i="5"/>
  <c r="F127" i="5"/>
  <c r="T126" i="5"/>
  <c r="Q126" i="5"/>
  <c r="N126" i="5"/>
  <c r="K126" i="5"/>
  <c r="F126" i="5"/>
  <c r="T125" i="5"/>
  <c r="Q125" i="5"/>
  <c r="N125" i="5"/>
  <c r="K125" i="5"/>
  <c r="F125" i="5"/>
  <c r="T124" i="5"/>
  <c r="Q124" i="5"/>
  <c r="N124" i="5"/>
  <c r="K124" i="5"/>
  <c r="F124" i="5"/>
  <c r="T123" i="5"/>
  <c r="Q123" i="5"/>
  <c r="N123" i="5"/>
  <c r="K123" i="5"/>
  <c r="F123" i="5"/>
  <c r="T122" i="5"/>
  <c r="Q122" i="5"/>
  <c r="N122" i="5"/>
  <c r="K122" i="5"/>
  <c r="F122" i="5"/>
  <c r="T121" i="5"/>
  <c r="Q121" i="5"/>
  <c r="N121" i="5"/>
  <c r="K121" i="5"/>
  <c r="F121" i="5"/>
  <c r="T120" i="5"/>
  <c r="Q120" i="5"/>
  <c r="N120" i="5"/>
  <c r="K120" i="5"/>
  <c r="F120" i="5"/>
  <c r="T119" i="5"/>
  <c r="Q119" i="5"/>
  <c r="N119" i="5"/>
  <c r="K119" i="5"/>
  <c r="F119" i="5"/>
  <c r="T118" i="5"/>
  <c r="Q118" i="5"/>
  <c r="N118" i="5"/>
  <c r="K118" i="5"/>
  <c r="F118" i="5"/>
  <c r="T117" i="5"/>
  <c r="Q117" i="5"/>
  <c r="N117" i="5"/>
  <c r="K117" i="5"/>
  <c r="F117" i="5"/>
  <c r="T116" i="5"/>
  <c r="Q116" i="5"/>
  <c r="N116" i="5"/>
  <c r="K116" i="5"/>
  <c r="F116" i="5"/>
  <c r="T115" i="5"/>
  <c r="Q115" i="5"/>
  <c r="N115" i="5"/>
  <c r="K115" i="5"/>
  <c r="F115" i="5"/>
  <c r="T114" i="5"/>
  <c r="Q114" i="5"/>
  <c r="N114" i="5"/>
  <c r="K114" i="5"/>
  <c r="F114" i="5"/>
  <c r="T113" i="5"/>
  <c r="Q113" i="5"/>
  <c r="N113" i="5"/>
  <c r="K113" i="5"/>
  <c r="F113" i="5"/>
  <c r="T112" i="5"/>
  <c r="Q112" i="5"/>
  <c r="N112" i="5"/>
  <c r="K112" i="5"/>
  <c r="F112" i="5"/>
  <c r="T111" i="5"/>
  <c r="Q111" i="5"/>
  <c r="N111" i="5"/>
  <c r="K111" i="5"/>
  <c r="F111" i="5"/>
  <c r="T110" i="5"/>
  <c r="Q110" i="5"/>
  <c r="N110" i="5"/>
  <c r="K110" i="5"/>
  <c r="F110" i="5"/>
  <c r="T109" i="5"/>
  <c r="Q109" i="5"/>
  <c r="N109" i="5"/>
  <c r="K109" i="5"/>
  <c r="F109" i="5"/>
  <c r="T108" i="5"/>
  <c r="Q108" i="5"/>
  <c r="N108" i="5"/>
  <c r="K108" i="5"/>
  <c r="F108" i="5"/>
  <c r="T107" i="5"/>
  <c r="Q107" i="5"/>
  <c r="N107" i="5"/>
  <c r="K107" i="5"/>
  <c r="F107" i="5"/>
  <c r="T106" i="5"/>
  <c r="Q106" i="5"/>
  <c r="N106" i="5"/>
  <c r="K106" i="5"/>
  <c r="F106" i="5"/>
  <c r="T105" i="5"/>
  <c r="Q105" i="5"/>
  <c r="N105" i="5"/>
  <c r="K105" i="5"/>
  <c r="F105" i="5"/>
  <c r="T104" i="5"/>
  <c r="Q104" i="5"/>
  <c r="N104" i="5"/>
  <c r="K104" i="5"/>
  <c r="F104" i="5"/>
  <c r="T103" i="5"/>
  <c r="Q103" i="5"/>
  <c r="N103" i="5"/>
  <c r="K103" i="5"/>
  <c r="F103" i="5"/>
  <c r="T102" i="5"/>
  <c r="Q102" i="5"/>
  <c r="N102" i="5"/>
  <c r="K102" i="5"/>
  <c r="F102" i="5"/>
  <c r="T101" i="5"/>
  <c r="Q101" i="5"/>
  <c r="N101" i="5"/>
  <c r="K101" i="5"/>
  <c r="F101" i="5"/>
  <c r="T100" i="5"/>
  <c r="Q100" i="5"/>
  <c r="N100" i="5"/>
  <c r="K100" i="5"/>
  <c r="F100" i="5"/>
  <c r="T99" i="5"/>
  <c r="Q99" i="5"/>
  <c r="N99" i="5"/>
  <c r="K99" i="5"/>
  <c r="F99" i="5"/>
  <c r="T98" i="5"/>
  <c r="Q98" i="5"/>
  <c r="N98" i="5"/>
  <c r="K98" i="5"/>
  <c r="F98" i="5"/>
  <c r="T97" i="5"/>
  <c r="Q97" i="5"/>
  <c r="N97" i="5"/>
  <c r="K97" i="5"/>
  <c r="F97" i="5"/>
  <c r="T96" i="5"/>
  <c r="Q96" i="5"/>
  <c r="N96" i="5"/>
  <c r="K96" i="5"/>
  <c r="F96" i="5"/>
  <c r="T95" i="5"/>
  <c r="Q95" i="5"/>
  <c r="N95" i="5"/>
  <c r="K95" i="5"/>
  <c r="F95" i="5"/>
  <c r="T94" i="5"/>
  <c r="Q94" i="5"/>
  <c r="N94" i="5"/>
  <c r="K94" i="5"/>
  <c r="F94" i="5"/>
  <c r="T93" i="5"/>
  <c r="Q93" i="5"/>
  <c r="N93" i="5"/>
  <c r="K93" i="5"/>
  <c r="F93" i="5"/>
  <c r="T92" i="5"/>
  <c r="Q92" i="5"/>
  <c r="N92" i="5"/>
  <c r="K92" i="5"/>
  <c r="F92" i="5"/>
  <c r="T91" i="5"/>
  <c r="Q91" i="5"/>
  <c r="N91" i="5"/>
  <c r="K91" i="5"/>
  <c r="F91" i="5"/>
  <c r="T90" i="5"/>
  <c r="Q90" i="5"/>
  <c r="N90" i="5"/>
  <c r="K90" i="5"/>
  <c r="F90" i="5"/>
  <c r="T89" i="5"/>
  <c r="Q89" i="5"/>
  <c r="N89" i="5"/>
  <c r="K89" i="5"/>
  <c r="F89" i="5"/>
  <c r="T88" i="5"/>
  <c r="Q88" i="5"/>
  <c r="N88" i="5"/>
  <c r="K88" i="5"/>
  <c r="F88" i="5"/>
  <c r="T87" i="5"/>
  <c r="Q87" i="5"/>
  <c r="N87" i="5"/>
  <c r="K87" i="5"/>
  <c r="F87" i="5"/>
  <c r="T86" i="5"/>
  <c r="Q86" i="5"/>
  <c r="N86" i="5"/>
  <c r="K86" i="5"/>
  <c r="F86" i="5"/>
  <c r="T85" i="5"/>
  <c r="Q85" i="5"/>
  <c r="N85" i="5"/>
  <c r="K85" i="5"/>
  <c r="F85" i="5"/>
  <c r="T84" i="5"/>
  <c r="Q84" i="5"/>
  <c r="N84" i="5"/>
  <c r="K84" i="5"/>
  <c r="F84" i="5"/>
  <c r="T83" i="5"/>
  <c r="Q83" i="5"/>
  <c r="N83" i="5"/>
  <c r="K83" i="5"/>
  <c r="F83" i="5"/>
  <c r="T82" i="5"/>
  <c r="Q82" i="5"/>
  <c r="N82" i="5"/>
  <c r="K82" i="5"/>
  <c r="F82" i="5"/>
  <c r="T81" i="5"/>
  <c r="Q81" i="5"/>
  <c r="N81" i="5"/>
  <c r="K81" i="5"/>
  <c r="F81" i="5"/>
  <c r="T80" i="5"/>
  <c r="Q80" i="5"/>
  <c r="N80" i="5"/>
  <c r="K80" i="5"/>
  <c r="F80" i="5"/>
  <c r="T79" i="5"/>
  <c r="Q79" i="5"/>
  <c r="N79" i="5"/>
  <c r="K79" i="5"/>
  <c r="F79" i="5"/>
  <c r="T78" i="5"/>
  <c r="Q78" i="5"/>
  <c r="N78" i="5"/>
  <c r="K78" i="5"/>
  <c r="F78" i="5"/>
  <c r="T77" i="5"/>
  <c r="Q77" i="5"/>
  <c r="N77" i="5"/>
  <c r="K77" i="5"/>
  <c r="F77" i="5"/>
  <c r="T76" i="5"/>
  <c r="Q76" i="5"/>
  <c r="N76" i="5"/>
  <c r="K76" i="5"/>
  <c r="F76" i="5"/>
  <c r="T75" i="5"/>
  <c r="Q75" i="5"/>
  <c r="N75" i="5"/>
  <c r="K75" i="5"/>
  <c r="F75" i="5"/>
  <c r="T74" i="5"/>
  <c r="Q74" i="5"/>
  <c r="N74" i="5"/>
  <c r="K74" i="5"/>
  <c r="F74" i="5"/>
  <c r="T73" i="5"/>
  <c r="Q73" i="5"/>
  <c r="N73" i="5"/>
  <c r="K73" i="5"/>
  <c r="F73" i="5"/>
  <c r="T72" i="5"/>
  <c r="Q72" i="5"/>
  <c r="N72" i="5"/>
  <c r="K72" i="5"/>
  <c r="F72" i="5"/>
  <c r="T71" i="5"/>
  <c r="Q71" i="5"/>
  <c r="N71" i="5"/>
  <c r="K71" i="5"/>
  <c r="F71" i="5"/>
  <c r="T70" i="5"/>
  <c r="Q70" i="5"/>
  <c r="N70" i="5"/>
  <c r="K70" i="5"/>
  <c r="F70" i="5"/>
  <c r="T69" i="5"/>
  <c r="Q69" i="5"/>
  <c r="N69" i="5"/>
  <c r="K69" i="5"/>
  <c r="F69" i="5"/>
  <c r="T68" i="5"/>
  <c r="Q68" i="5"/>
  <c r="N68" i="5"/>
  <c r="K68" i="5"/>
  <c r="F68" i="5"/>
  <c r="T67" i="5"/>
  <c r="Q67" i="5"/>
  <c r="N67" i="5"/>
  <c r="K67" i="5"/>
  <c r="F67" i="5"/>
  <c r="T66" i="5"/>
  <c r="Q66" i="5"/>
  <c r="N66" i="5"/>
  <c r="K66" i="5"/>
  <c r="F66" i="5"/>
  <c r="T65" i="5"/>
  <c r="Q65" i="5"/>
  <c r="N65" i="5"/>
  <c r="K65" i="5"/>
  <c r="F65" i="5"/>
  <c r="T64" i="5"/>
  <c r="Q64" i="5"/>
  <c r="N64" i="5"/>
  <c r="K64" i="5"/>
  <c r="F64" i="5"/>
  <c r="T63" i="5"/>
  <c r="Q63" i="5"/>
  <c r="N63" i="5"/>
  <c r="K63" i="5"/>
  <c r="F63" i="5"/>
  <c r="T62" i="5"/>
  <c r="Q62" i="5"/>
  <c r="N62" i="5"/>
  <c r="K62" i="5"/>
  <c r="F62" i="5"/>
  <c r="T61" i="5"/>
  <c r="Q61" i="5"/>
  <c r="N61" i="5"/>
  <c r="K61" i="5"/>
  <c r="F61" i="5"/>
  <c r="T60" i="5"/>
  <c r="Q60" i="5"/>
  <c r="N60" i="5"/>
  <c r="K60" i="5"/>
  <c r="F60" i="5"/>
  <c r="T59" i="5"/>
  <c r="Q59" i="5"/>
  <c r="N59" i="5"/>
  <c r="K59" i="5"/>
  <c r="F59" i="5"/>
  <c r="T58" i="5"/>
  <c r="Q58" i="5"/>
  <c r="N58" i="5"/>
  <c r="K58" i="5"/>
  <c r="F58" i="5"/>
  <c r="T57" i="5"/>
  <c r="Q57" i="5"/>
  <c r="N57" i="5"/>
  <c r="K57" i="5"/>
  <c r="F57" i="5"/>
  <c r="T56" i="5"/>
  <c r="Q56" i="5"/>
  <c r="N56" i="5"/>
  <c r="K56" i="5"/>
  <c r="F56" i="5"/>
  <c r="T55" i="5"/>
  <c r="Q55" i="5"/>
  <c r="N55" i="5"/>
  <c r="K55" i="5"/>
  <c r="F55" i="5"/>
  <c r="T54" i="5"/>
  <c r="Q54" i="5"/>
  <c r="N54" i="5"/>
  <c r="K54" i="5"/>
  <c r="F54" i="5"/>
  <c r="T53" i="5"/>
  <c r="Q53" i="5"/>
  <c r="N53" i="5"/>
  <c r="K53" i="5"/>
  <c r="F53" i="5"/>
  <c r="T52" i="5"/>
  <c r="Q52" i="5"/>
  <c r="N52" i="5"/>
  <c r="K52" i="5"/>
  <c r="F52" i="5"/>
  <c r="T51" i="5"/>
  <c r="Q51" i="5"/>
  <c r="N51" i="5"/>
  <c r="K51" i="5"/>
  <c r="F51" i="5"/>
  <c r="T50" i="5"/>
  <c r="Q50" i="5"/>
  <c r="N50" i="5"/>
  <c r="K50" i="5"/>
  <c r="F50" i="5"/>
  <c r="T49" i="5"/>
  <c r="Q49" i="5"/>
  <c r="N49" i="5"/>
  <c r="K49" i="5"/>
  <c r="F49" i="5"/>
  <c r="T48" i="5"/>
  <c r="Q48" i="5"/>
  <c r="N48" i="5"/>
  <c r="K48" i="5"/>
  <c r="F48" i="5"/>
  <c r="T47" i="5"/>
  <c r="Q47" i="5"/>
  <c r="N47" i="5"/>
  <c r="K47" i="5"/>
  <c r="F47" i="5"/>
  <c r="T46" i="5"/>
  <c r="Q46" i="5"/>
  <c r="N46" i="5"/>
  <c r="K46" i="5"/>
  <c r="F46" i="5"/>
  <c r="T45" i="5"/>
  <c r="Q45" i="5"/>
  <c r="N45" i="5"/>
  <c r="K45" i="5"/>
  <c r="F45" i="5"/>
  <c r="T44" i="5"/>
  <c r="Q44" i="5"/>
  <c r="N44" i="5"/>
  <c r="K44" i="5"/>
  <c r="F44" i="5"/>
  <c r="T43" i="5"/>
  <c r="Q43" i="5"/>
  <c r="N43" i="5"/>
  <c r="K43" i="5"/>
  <c r="F43" i="5"/>
  <c r="T42" i="5"/>
  <c r="Q42" i="5"/>
  <c r="N42" i="5"/>
  <c r="K42" i="5"/>
  <c r="F42" i="5"/>
  <c r="T41" i="5"/>
  <c r="Q41" i="5"/>
  <c r="N41" i="5"/>
  <c r="K41" i="5"/>
  <c r="F41" i="5"/>
  <c r="T40" i="5"/>
  <c r="Q40" i="5"/>
  <c r="N40" i="5"/>
  <c r="K40" i="5"/>
  <c r="F40" i="5"/>
  <c r="T39" i="5"/>
  <c r="Q39" i="5"/>
  <c r="N39" i="5"/>
  <c r="K39" i="5"/>
  <c r="F39" i="5"/>
  <c r="T38" i="5"/>
  <c r="Q38" i="5"/>
  <c r="N38" i="5"/>
  <c r="K38" i="5"/>
  <c r="F38" i="5"/>
  <c r="T37" i="5"/>
  <c r="Q37" i="5"/>
  <c r="N37" i="5"/>
  <c r="K37" i="5"/>
  <c r="F37" i="5"/>
  <c r="T36" i="5"/>
  <c r="Q36" i="5"/>
  <c r="N36" i="5"/>
  <c r="K36" i="5"/>
  <c r="F36" i="5"/>
  <c r="T35" i="5"/>
  <c r="Q35" i="5"/>
  <c r="N35" i="5"/>
  <c r="K35" i="5"/>
  <c r="F35" i="5"/>
  <c r="T34" i="5"/>
  <c r="Q34" i="5"/>
  <c r="N34" i="5"/>
  <c r="K34" i="5"/>
  <c r="F34" i="5"/>
  <c r="T33" i="5"/>
  <c r="Q33" i="5"/>
  <c r="N33" i="5"/>
  <c r="K33" i="5"/>
  <c r="F33" i="5"/>
  <c r="T32" i="5"/>
  <c r="Q32" i="5"/>
  <c r="N32" i="5"/>
  <c r="K32" i="5"/>
  <c r="F32" i="5"/>
  <c r="T31" i="5"/>
  <c r="Q31" i="5"/>
  <c r="N31" i="5"/>
  <c r="K31" i="5"/>
  <c r="F31" i="5"/>
  <c r="T30" i="5"/>
  <c r="Q30" i="5"/>
  <c r="N30" i="5"/>
  <c r="K30" i="5"/>
  <c r="F30" i="5"/>
  <c r="T29" i="5"/>
  <c r="Q29" i="5"/>
  <c r="N29" i="5"/>
  <c r="K29" i="5"/>
  <c r="F29" i="5"/>
  <c r="T28" i="5"/>
  <c r="Q28" i="5"/>
  <c r="N28" i="5"/>
  <c r="K28" i="5"/>
  <c r="F28" i="5"/>
  <c r="T27" i="5"/>
  <c r="Q27" i="5"/>
  <c r="N27" i="5"/>
  <c r="K27" i="5"/>
  <c r="F27" i="5"/>
  <c r="T26" i="5"/>
  <c r="Q26" i="5"/>
  <c r="N26" i="5"/>
  <c r="K26" i="5"/>
  <c r="F26" i="5"/>
  <c r="T25" i="5"/>
  <c r="Q25" i="5"/>
  <c r="N25" i="5"/>
  <c r="K25" i="5"/>
  <c r="F25" i="5"/>
  <c r="T24" i="5"/>
  <c r="Q24" i="5"/>
  <c r="N24" i="5"/>
  <c r="K24" i="5"/>
  <c r="F24" i="5"/>
  <c r="T23" i="5"/>
  <c r="Q23" i="5"/>
  <c r="N23" i="5"/>
  <c r="K23" i="5"/>
  <c r="F23" i="5"/>
  <c r="T22" i="5"/>
  <c r="Q22" i="5"/>
  <c r="N22" i="5"/>
  <c r="K22" i="5"/>
  <c r="F22" i="5"/>
  <c r="T21" i="5"/>
  <c r="Q21" i="5"/>
  <c r="N21" i="5"/>
  <c r="K21" i="5"/>
  <c r="F21" i="5"/>
  <c r="T20" i="5"/>
  <c r="Q20" i="5"/>
  <c r="N20" i="5"/>
  <c r="K20" i="5"/>
  <c r="F20" i="5"/>
  <c r="T19" i="5"/>
  <c r="Q19" i="5"/>
  <c r="N19" i="5"/>
  <c r="K19" i="5"/>
  <c r="F19" i="5"/>
  <c r="T18" i="5"/>
  <c r="Q18" i="5"/>
  <c r="N18" i="5"/>
  <c r="K18" i="5"/>
  <c r="F18" i="5"/>
  <c r="T17" i="5"/>
  <c r="Q17" i="5"/>
  <c r="N17" i="5"/>
  <c r="K17" i="5"/>
  <c r="F17" i="5"/>
  <c r="T16" i="5"/>
  <c r="Q16" i="5"/>
  <c r="N16" i="5"/>
  <c r="K16" i="5"/>
  <c r="F16" i="5"/>
  <c r="T15" i="5"/>
  <c r="Q15" i="5"/>
  <c r="N15" i="5"/>
  <c r="K15" i="5"/>
  <c r="F15" i="5"/>
  <c r="T14" i="5"/>
  <c r="Q14" i="5"/>
  <c r="N14" i="5"/>
  <c r="K14" i="5"/>
  <c r="F14" i="5"/>
  <c r="T13" i="5"/>
  <c r="Q13" i="5"/>
  <c r="N13" i="5"/>
  <c r="K13" i="5"/>
  <c r="F13" i="5"/>
  <c r="T12" i="5"/>
  <c r="Q12" i="5"/>
  <c r="N12" i="5"/>
  <c r="K12" i="5"/>
  <c r="F12" i="5"/>
  <c r="T11" i="5"/>
  <c r="Q11" i="5"/>
  <c r="N11" i="5"/>
  <c r="K11" i="5"/>
  <c r="F11" i="5"/>
  <c r="T10" i="5"/>
  <c r="Q10" i="5"/>
  <c r="N10" i="5"/>
  <c r="K10" i="5"/>
  <c r="F10" i="5"/>
  <c r="T9" i="5"/>
  <c r="Q9" i="5"/>
  <c r="N9" i="5"/>
  <c r="K9" i="5"/>
  <c r="F9" i="5"/>
  <c r="T8" i="5"/>
  <c r="Q8" i="5"/>
  <c r="N8" i="5"/>
  <c r="K8" i="5"/>
  <c r="F8" i="5"/>
  <c r="T7" i="5"/>
  <c r="Q7" i="5"/>
  <c r="N7" i="5"/>
  <c r="K7" i="5"/>
  <c r="F7" i="5"/>
  <c r="Z11" i="6"/>
  <c r="W11" i="6"/>
  <c r="T11" i="6"/>
  <c r="Q11" i="6"/>
  <c r="N11" i="6"/>
  <c r="K11" i="6"/>
  <c r="F11" i="6"/>
  <c r="Z10" i="6"/>
  <c r="W10" i="6"/>
  <c r="T10" i="6"/>
  <c r="Q10" i="6"/>
  <c r="N10" i="6"/>
  <c r="K10" i="6"/>
  <c r="F10" i="6"/>
  <c r="Z9" i="6"/>
  <c r="W9" i="6"/>
  <c r="T9" i="6"/>
  <c r="Q9" i="6"/>
  <c r="N9" i="6"/>
  <c r="K9" i="6"/>
  <c r="F9" i="6"/>
  <c r="Z8" i="6"/>
  <c r="W8" i="6"/>
  <c r="T8" i="6"/>
  <c r="Q8" i="6"/>
  <c r="N8" i="6"/>
  <c r="K8" i="6"/>
  <c r="F8" i="6"/>
  <c r="Z7" i="6"/>
  <c r="W7" i="6"/>
  <c r="T7" i="6"/>
  <c r="Q7" i="6"/>
  <c r="N7" i="6"/>
  <c r="K7" i="6"/>
  <c r="F7" i="6"/>
  <c r="Q9" i="17" l="1"/>
  <c r="P10" i="17"/>
  <c r="D10" i="17"/>
  <c r="E9" i="17"/>
  <c r="M9" i="17"/>
  <c r="L10" i="17"/>
  <c r="E8" i="17"/>
  <c r="H9" i="17"/>
  <c r="D11" i="17" l="1"/>
  <c r="E10" i="17"/>
  <c r="M10" i="17"/>
  <c r="L11" i="17"/>
  <c r="Q10" i="17"/>
  <c r="P11" i="17"/>
  <c r="I9" i="17"/>
  <c r="H10" i="17"/>
  <c r="Q11" i="17" l="1"/>
  <c r="P12" i="17"/>
  <c r="D12" i="17"/>
  <c r="E11" i="17"/>
  <c r="I10" i="17"/>
  <c r="H11" i="17"/>
  <c r="M11" i="17"/>
  <c r="L12" i="17"/>
  <c r="D13" i="17" l="1"/>
  <c r="E12" i="17"/>
  <c r="I11" i="17"/>
  <c r="H12" i="17"/>
  <c r="Q12" i="17"/>
  <c r="P13" i="17"/>
  <c r="M12" i="17"/>
  <c r="L13" i="17"/>
  <c r="Q13" i="17" l="1"/>
  <c r="P14" i="17"/>
  <c r="D14" i="17"/>
  <c r="E13" i="17"/>
  <c r="M13" i="17"/>
  <c r="L14" i="17"/>
  <c r="I12" i="17"/>
  <c r="H13" i="17"/>
  <c r="D15" i="17" l="1"/>
  <c r="E14" i="17"/>
  <c r="M14" i="17"/>
  <c r="L15" i="17"/>
  <c r="Q14" i="17"/>
  <c r="P15" i="17"/>
  <c r="I13" i="17"/>
  <c r="H14" i="17"/>
  <c r="Q15" i="17" l="1"/>
  <c r="P16" i="17"/>
  <c r="D16" i="17"/>
  <c r="E15" i="17"/>
  <c r="I14" i="17"/>
  <c r="H15" i="17"/>
  <c r="M15" i="17"/>
  <c r="L16" i="17"/>
  <c r="D17" i="17" l="1"/>
  <c r="E16" i="17"/>
  <c r="I15" i="17"/>
  <c r="H16" i="17"/>
  <c r="Q16" i="17"/>
  <c r="P17" i="17"/>
  <c r="M16" i="17"/>
  <c r="L17" i="17"/>
  <c r="Q17" i="17" l="1"/>
  <c r="P18" i="17"/>
  <c r="D18" i="17"/>
  <c r="E17" i="17"/>
  <c r="M17" i="17"/>
  <c r="L18" i="17"/>
  <c r="I16" i="17"/>
  <c r="H17" i="17"/>
  <c r="D19" i="17" l="1"/>
  <c r="E18" i="17"/>
  <c r="M18" i="17"/>
  <c r="L19" i="17"/>
  <c r="Q18" i="17"/>
  <c r="P19" i="17"/>
  <c r="I17" i="17"/>
  <c r="H18" i="17"/>
  <c r="Q19" i="17" l="1"/>
  <c r="P20" i="17"/>
  <c r="D20" i="17"/>
  <c r="E19" i="17"/>
  <c r="I18" i="17"/>
  <c r="H19" i="17"/>
  <c r="M19" i="17"/>
  <c r="L20" i="17"/>
  <c r="D21" i="17" l="1"/>
  <c r="E20" i="17"/>
  <c r="I19" i="17"/>
  <c r="H20" i="17"/>
  <c r="Q20" i="17"/>
  <c r="P21" i="17"/>
  <c r="M20" i="17"/>
  <c r="L21" i="17"/>
  <c r="Q21" i="17" l="1"/>
  <c r="P22" i="17"/>
  <c r="D22" i="17"/>
  <c r="E21" i="17"/>
  <c r="M21" i="17"/>
  <c r="L22" i="17"/>
  <c r="I20" i="17"/>
  <c r="H21" i="17"/>
  <c r="D23" i="17" l="1"/>
  <c r="E22" i="17"/>
  <c r="M22" i="17"/>
  <c r="L23" i="17"/>
  <c r="Q22" i="17"/>
  <c r="P23" i="17"/>
  <c r="I21" i="17"/>
  <c r="H22" i="17"/>
  <c r="Q23" i="17" l="1"/>
  <c r="P24" i="17"/>
  <c r="D24" i="17"/>
  <c r="E23" i="17"/>
  <c r="I22" i="17"/>
  <c r="H23" i="17"/>
  <c r="M23" i="17"/>
  <c r="L24" i="17"/>
  <c r="D25" i="17" l="1"/>
  <c r="E24" i="17"/>
  <c r="I23" i="17"/>
  <c r="H24" i="17"/>
  <c r="Q24" i="17"/>
  <c r="P25" i="17"/>
  <c r="M24" i="17"/>
  <c r="L25" i="17"/>
  <c r="P26" i="17" l="1"/>
  <c r="Q25" i="17"/>
  <c r="M25" i="17"/>
  <c r="L26" i="17"/>
  <c r="I24" i="17"/>
  <c r="H25" i="17"/>
  <c r="D26" i="17"/>
  <c r="E25" i="17"/>
  <c r="D27" i="17" l="1"/>
  <c r="E26" i="17"/>
  <c r="I25" i="17"/>
  <c r="H26" i="17"/>
  <c r="P27" i="17"/>
  <c r="Q26" i="17"/>
  <c r="L27" i="17"/>
  <c r="M26" i="17"/>
  <c r="M27" i="17" l="1"/>
  <c r="L28" i="17"/>
  <c r="P28" i="17"/>
  <c r="Q27" i="17"/>
  <c r="D28" i="17"/>
  <c r="E27" i="17"/>
  <c r="I26" i="17"/>
  <c r="H27" i="17"/>
  <c r="L29" i="17" l="1"/>
  <c r="M28" i="17"/>
  <c r="D29" i="17"/>
  <c r="E28" i="17"/>
  <c r="I27" i="17"/>
  <c r="H28" i="17"/>
  <c r="P29" i="17"/>
  <c r="Q28" i="17"/>
  <c r="P30" i="17" l="1"/>
  <c r="Q29" i="17"/>
  <c r="D30" i="17"/>
  <c r="E29" i="17"/>
  <c r="I28" i="17"/>
  <c r="H29" i="17"/>
  <c r="M29" i="17"/>
  <c r="L30" i="17"/>
  <c r="D31" i="17" l="1"/>
  <c r="E30" i="17"/>
  <c r="I29" i="17"/>
  <c r="H30" i="17"/>
  <c r="P31" i="17"/>
  <c r="Q30" i="17"/>
  <c r="L31" i="17"/>
  <c r="M30" i="17"/>
  <c r="P32" i="17" l="1"/>
  <c r="Q31" i="17"/>
  <c r="D32" i="17"/>
  <c r="E31" i="17"/>
  <c r="I30" i="17"/>
  <c r="H31" i="17"/>
  <c r="M31" i="17"/>
  <c r="L32" i="17"/>
  <c r="I31" i="17" l="1"/>
  <c r="H32" i="17"/>
  <c r="P33" i="17"/>
  <c r="Q32" i="17"/>
  <c r="L33" i="17"/>
  <c r="M32" i="17"/>
  <c r="D33" i="17"/>
  <c r="E32" i="17"/>
  <c r="D34" i="17" l="1"/>
  <c r="E33" i="17"/>
  <c r="P34" i="17"/>
  <c r="Q33" i="17"/>
  <c r="I32" i="17"/>
  <c r="H33" i="17"/>
  <c r="M33" i="17"/>
  <c r="L34" i="17"/>
  <c r="I33" i="17" l="1"/>
  <c r="H34" i="17"/>
  <c r="D35" i="17"/>
  <c r="E34" i="17"/>
  <c r="L35" i="17"/>
  <c r="M34" i="17"/>
  <c r="P35" i="17"/>
  <c r="Q34" i="17"/>
  <c r="I34" i="17" l="1"/>
  <c r="H35" i="17"/>
  <c r="M35" i="17"/>
  <c r="L36" i="17"/>
  <c r="P36" i="17"/>
  <c r="Q35" i="17"/>
  <c r="D36" i="17"/>
  <c r="E35" i="17"/>
  <c r="I35" i="17" l="1"/>
  <c r="H36" i="17"/>
  <c r="P37" i="17"/>
  <c r="Q36" i="17"/>
  <c r="M36" i="17"/>
  <c r="L37" i="17"/>
  <c r="D37" i="17"/>
  <c r="E36" i="17"/>
  <c r="E37" i="17" l="1"/>
  <c r="D38" i="17"/>
  <c r="P38" i="17"/>
  <c r="Q37" i="17"/>
  <c r="M37" i="17"/>
  <c r="L38" i="17"/>
  <c r="I36" i="17"/>
  <c r="H37" i="17"/>
  <c r="P39" i="17" l="1"/>
  <c r="Q38" i="17"/>
  <c r="M38" i="17"/>
  <c r="L39" i="17"/>
  <c r="E38" i="17"/>
  <c r="D39" i="17"/>
  <c r="I37" i="17"/>
  <c r="H38" i="17"/>
  <c r="E39" i="17" l="1"/>
  <c r="D40" i="17"/>
  <c r="P40" i="17"/>
  <c r="Q39" i="17"/>
  <c r="I38" i="17"/>
  <c r="H39" i="17"/>
  <c r="M39" i="17"/>
  <c r="L40" i="17"/>
  <c r="P41" i="17" l="1"/>
  <c r="Q40" i="17"/>
  <c r="I39" i="17"/>
  <c r="H40" i="17"/>
  <c r="E40" i="17"/>
  <c r="D41" i="17"/>
  <c r="L41" i="17"/>
  <c r="M40" i="17"/>
  <c r="L42" i="17" l="1"/>
  <c r="M41" i="17"/>
  <c r="E41" i="17"/>
  <c r="D42" i="17"/>
  <c r="Q41" i="17"/>
  <c r="P42" i="17"/>
  <c r="I40" i="17"/>
  <c r="H41" i="17"/>
  <c r="Q42" i="17" l="1"/>
  <c r="P43" i="17"/>
  <c r="L43" i="17"/>
  <c r="M42" i="17"/>
  <c r="I41" i="17"/>
  <c r="H42" i="17"/>
  <c r="E42" i="17"/>
  <c r="D43" i="17"/>
  <c r="L44" i="17" l="1"/>
  <c r="M43" i="17"/>
  <c r="Q43" i="17"/>
  <c r="P44" i="17"/>
  <c r="E43" i="17"/>
  <c r="D44" i="17"/>
  <c r="I42" i="17"/>
  <c r="H43" i="17"/>
  <c r="E44" i="17" l="1"/>
  <c r="D45" i="17"/>
  <c r="L45" i="17"/>
  <c r="M44" i="17"/>
  <c r="I43" i="17"/>
  <c r="H44" i="17"/>
  <c r="Q44" i="17"/>
  <c r="P45" i="17"/>
  <c r="L46" i="17" l="1"/>
  <c r="M45" i="17"/>
  <c r="I44" i="17"/>
  <c r="H45" i="17"/>
  <c r="E45" i="17"/>
  <c r="D46" i="17"/>
  <c r="Q45" i="17"/>
  <c r="P46" i="17"/>
  <c r="E46" i="17" l="1"/>
  <c r="D47" i="17"/>
  <c r="L47" i="17"/>
  <c r="M46" i="17"/>
  <c r="Q46" i="17"/>
  <c r="P47" i="17"/>
  <c r="I45" i="17"/>
  <c r="H46" i="17"/>
  <c r="L48" i="17" l="1"/>
  <c r="M47" i="17"/>
  <c r="Q47" i="17"/>
  <c r="P48" i="17"/>
  <c r="E47" i="17"/>
  <c r="D48" i="17"/>
  <c r="I46" i="17"/>
  <c r="H47" i="17"/>
  <c r="E48" i="17" l="1"/>
  <c r="D49" i="17"/>
  <c r="L49" i="17"/>
  <c r="M48" i="17"/>
  <c r="I47" i="17"/>
  <c r="H48" i="17"/>
  <c r="Q48" i="17"/>
  <c r="P49" i="17"/>
  <c r="L50" i="17" l="1"/>
  <c r="M49" i="17"/>
  <c r="I48" i="17"/>
  <c r="H49" i="17"/>
  <c r="E49" i="17"/>
  <c r="D50" i="17"/>
  <c r="Q49" i="17"/>
  <c r="P50" i="17"/>
  <c r="E50" i="17" l="1"/>
  <c r="D51" i="17"/>
  <c r="L51" i="17"/>
  <c r="M50" i="17"/>
  <c r="Q50" i="17"/>
  <c r="P51" i="17"/>
  <c r="I49" i="17"/>
  <c r="H50" i="17"/>
  <c r="L52" i="17" l="1"/>
  <c r="M51" i="17"/>
  <c r="Q51" i="17"/>
  <c r="P52" i="17"/>
  <c r="E51" i="17"/>
  <c r="D52" i="17"/>
  <c r="I50" i="17"/>
  <c r="H51" i="17"/>
  <c r="E52" i="17" l="1"/>
  <c r="D53" i="17"/>
  <c r="L53" i="17"/>
  <c r="M52" i="17"/>
  <c r="I51" i="17"/>
  <c r="H52" i="17"/>
  <c r="Q52" i="17"/>
  <c r="P53" i="17"/>
  <c r="Q53" i="17" l="1"/>
  <c r="P54" i="17"/>
  <c r="L54" i="17"/>
  <c r="M53" i="17"/>
  <c r="I52" i="17"/>
  <c r="H53" i="17"/>
  <c r="E53" i="17"/>
  <c r="D54" i="17"/>
  <c r="E54" i="17" l="1"/>
  <c r="D55" i="17"/>
  <c r="L55" i="17"/>
  <c r="M54" i="17"/>
  <c r="I53" i="17"/>
  <c r="H54" i="17"/>
  <c r="Q54" i="17"/>
  <c r="P55" i="17"/>
  <c r="Q55" i="17" l="1"/>
  <c r="P56" i="17"/>
  <c r="L56" i="17"/>
  <c r="M55" i="17"/>
  <c r="I54" i="17"/>
  <c r="H55" i="17"/>
  <c r="E55" i="17"/>
  <c r="D56" i="17"/>
  <c r="E56" i="17" l="1"/>
  <c r="D57" i="17"/>
  <c r="L57" i="17"/>
  <c r="M56" i="17"/>
  <c r="I55" i="17"/>
  <c r="H56" i="17"/>
  <c r="Q56" i="17"/>
  <c r="P57" i="17"/>
  <c r="Q57" i="17" l="1"/>
  <c r="P58" i="17"/>
  <c r="L58" i="17"/>
  <c r="M57" i="17"/>
  <c r="I56" i="17"/>
  <c r="H57" i="17"/>
  <c r="E57" i="17"/>
  <c r="D58" i="17"/>
  <c r="L59" i="17" l="1"/>
  <c r="M58" i="17"/>
  <c r="I57" i="17"/>
  <c r="H58" i="17"/>
  <c r="Q58" i="17"/>
  <c r="P59" i="17"/>
  <c r="E58" i="17"/>
  <c r="D59" i="17"/>
  <c r="E59" i="17" l="1"/>
  <c r="D60" i="17"/>
  <c r="I58" i="17"/>
  <c r="H59" i="17"/>
  <c r="Q59" i="17"/>
  <c r="P60" i="17"/>
  <c r="L60" i="17"/>
  <c r="M59" i="17"/>
  <c r="I59" i="17" l="1"/>
  <c r="H60" i="17"/>
  <c r="L61" i="17"/>
  <c r="M60" i="17"/>
  <c r="Q60" i="17"/>
  <c r="P61" i="17"/>
  <c r="E60" i="17"/>
  <c r="D61" i="17"/>
  <c r="L62" i="17" l="1"/>
  <c r="M61" i="17"/>
  <c r="Q61" i="17"/>
  <c r="P62" i="17"/>
  <c r="I60" i="17"/>
  <c r="H61" i="17"/>
  <c r="E61" i="17"/>
  <c r="D62" i="17"/>
  <c r="E62" i="17" l="1"/>
  <c r="D63" i="17"/>
  <c r="Q62" i="17"/>
  <c r="P63" i="17"/>
  <c r="I61" i="17"/>
  <c r="H62" i="17"/>
  <c r="L63" i="17"/>
  <c r="M62" i="17"/>
  <c r="Q63" i="17" l="1"/>
  <c r="P64" i="17"/>
  <c r="L64" i="17"/>
  <c r="M63" i="17"/>
  <c r="I62" i="17"/>
  <c r="H63" i="17"/>
  <c r="E63" i="17"/>
  <c r="D64" i="17"/>
  <c r="L65" i="17" l="1"/>
  <c r="M64" i="17"/>
  <c r="I63" i="17"/>
  <c r="H64" i="17"/>
  <c r="Q64" i="17"/>
  <c r="P65" i="17"/>
  <c r="E64" i="17"/>
  <c r="D65" i="17"/>
  <c r="E65" i="17" l="1"/>
  <c r="D66" i="17"/>
  <c r="I64" i="17"/>
  <c r="H65" i="17"/>
  <c r="Q65" i="17"/>
  <c r="P66" i="17"/>
  <c r="L66" i="17"/>
  <c r="M65" i="17"/>
  <c r="I65" i="17" l="1"/>
  <c r="H66" i="17"/>
  <c r="L67" i="17"/>
  <c r="M66" i="17"/>
  <c r="Q66" i="17"/>
  <c r="P67" i="17"/>
  <c r="E66" i="17"/>
  <c r="D67" i="17"/>
  <c r="E67" i="17" l="1"/>
  <c r="D68" i="17"/>
  <c r="E68" i="17" s="1"/>
  <c r="L68" i="17"/>
  <c r="M68" i="17" s="1"/>
  <c r="M67" i="17"/>
  <c r="Q67" i="17"/>
  <c r="P68" i="17"/>
  <c r="Q68" i="17" s="1"/>
  <c r="I66" i="17"/>
  <c r="H67" i="17"/>
  <c r="I67" i="17" l="1"/>
  <c r="H68" i="17"/>
  <c r="I68" i="17" s="1"/>
</calcChain>
</file>

<file path=xl/sharedStrings.xml><?xml version="1.0" encoding="utf-8"?>
<sst xmlns="http://schemas.openxmlformats.org/spreadsheetml/2006/main" count="1801" uniqueCount="627">
  <si>
    <t>01</t>
  </si>
  <si>
    <t>02</t>
  </si>
  <si>
    <t>03</t>
  </si>
  <si>
    <t>04</t>
  </si>
  <si>
    <t>301</t>
  </si>
  <si>
    <t>302</t>
  </si>
  <si>
    <t>303</t>
  </si>
  <si>
    <t>304</t>
  </si>
  <si>
    <t>選擇</t>
  </si>
  <si>
    <t>非選</t>
  </si>
  <si>
    <t>人數</t>
  </si>
  <si>
    <t>總分</t>
  </si>
  <si>
    <t>班級</t>
  </si>
  <si>
    <t>座號</t>
  </si>
  <si>
    <t>原始總分</t>
  </si>
  <si>
    <t>總級分</t>
  </si>
  <si>
    <t>班排名</t>
    <phoneticPr fontId="2" type="noConversion"/>
  </si>
  <si>
    <t>跨校排名</t>
    <phoneticPr fontId="2" type="noConversion"/>
  </si>
  <si>
    <t>姓名</t>
    <phoneticPr fontId="2" type="noConversion"/>
  </si>
  <si>
    <t>組排名</t>
    <phoneticPr fontId="2" type="noConversion"/>
  </si>
  <si>
    <t>國文</t>
  </si>
  <si>
    <t>英文</t>
  </si>
  <si>
    <t>數學</t>
  </si>
  <si>
    <t>自然</t>
  </si>
  <si>
    <t>社會</t>
  </si>
  <si>
    <t>國寫</t>
  </si>
  <si>
    <t>分數</t>
  </si>
  <si>
    <t>級分</t>
  </si>
  <si>
    <t>全體平均</t>
  </si>
  <si>
    <t>全體標準差</t>
  </si>
  <si>
    <t>學生姓名</t>
  </si>
  <si>
    <t>排名</t>
  </si>
  <si>
    <t>總分排名</t>
  </si>
  <si>
    <t>總級分排名</t>
  </si>
  <si>
    <t>學校</t>
  </si>
  <si>
    <t>全體</t>
  </si>
  <si>
    <t>027</t>
  </si>
  <si>
    <t>005</t>
  </si>
  <si>
    <t>025</t>
  </si>
  <si>
    <t>029</t>
  </si>
  <si>
    <t>016</t>
  </si>
  <si>
    <t>007</t>
  </si>
  <si>
    <t>033</t>
  </si>
  <si>
    <t>021</t>
  </si>
  <si>
    <t>024</t>
  </si>
  <si>
    <t>014</t>
  </si>
  <si>
    <t>020</t>
  </si>
  <si>
    <t>031</t>
  </si>
  <si>
    <t>023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</si>
  <si>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</si>
  <si>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※國文科分數計算方式=〔               +              〕</t>
  </si>
  <si>
    <t>私立再興高中</t>
  </si>
  <si>
    <t>私立延平高中</t>
  </si>
  <si>
    <t>私立方濟高中</t>
  </si>
  <si>
    <t>私立薇閣高中</t>
  </si>
  <si>
    <t>私立文德女中</t>
  </si>
  <si>
    <t>私立復興實驗高中</t>
  </si>
  <si>
    <t>私立金甌女中</t>
  </si>
  <si>
    <t>私立大同高中</t>
  </si>
  <si>
    <t>私立格致高中</t>
  </si>
  <si>
    <t>私立金陵女中</t>
  </si>
  <si>
    <t>新北市立明德高中</t>
  </si>
  <si>
    <t>新北市立三民高中</t>
  </si>
  <si>
    <t>國立基隆高中</t>
  </si>
  <si>
    <t>國立基隆女中</t>
  </si>
  <si>
    <t>新北市立安康高中</t>
  </si>
  <si>
    <t>基隆市立中山高中</t>
  </si>
  <si>
    <t>私立康橋高中</t>
  </si>
  <si>
    <t>國立宜蘭高中</t>
  </si>
  <si>
    <t>私立慧燈高中</t>
  </si>
  <si>
    <t>桃園市立觀音高中</t>
  </si>
  <si>
    <t>桃園市立內壢高中</t>
  </si>
  <si>
    <t>桃園市立永豐高中</t>
  </si>
  <si>
    <t>桃園市立南崁高中</t>
  </si>
  <si>
    <t>國立竹南高中</t>
  </si>
  <si>
    <t>國立竹北高中</t>
  </si>
  <si>
    <t>國立卓蘭高中</t>
  </si>
  <si>
    <t>新竹市立成德高中</t>
  </si>
  <si>
    <t>新竹市立香山高中</t>
  </si>
  <si>
    <t>國立新竹高工</t>
  </si>
  <si>
    <t>國立新竹高商</t>
  </si>
  <si>
    <t>桃園市立中壢高商</t>
  </si>
  <si>
    <t>國立關西高中</t>
  </si>
  <si>
    <t>私立建臺高中</t>
  </si>
  <si>
    <t>桃園市新屋高中</t>
  </si>
  <si>
    <t>新竹市立建功高中</t>
  </si>
  <si>
    <t>私立曙光女中</t>
  </si>
  <si>
    <t>私立治平高中</t>
  </si>
  <si>
    <t>私立忠信高中</t>
  </si>
  <si>
    <t>私立東泰高中</t>
  </si>
  <si>
    <t>私立明德高中</t>
  </si>
  <si>
    <t>臺中市立東山高中</t>
  </si>
  <si>
    <t>國立中科實驗高中</t>
  </si>
  <si>
    <t>私立磊川華德福實驗教育學校</t>
  </si>
  <si>
    <t>國立彰化高中</t>
  </si>
  <si>
    <t>國立員林高中</t>
  </si>
  <si>
    <t>彰化縣立成功高中</t>
  </si>
  <si>
    <t>彰化縣立田中高中</t>
  </si>
  <si>
    <t>國立華南高商</t>
  </si>
  <si>
    <t>國立嘉義高商</t>
  </si>
  <si>
    <t>私立宏仁女中</t>
  </si>
  <si>
    <t>私立輔仁高中</t>
  </si>
  <si>
    <t>私立協志工商</t>
  </si>
  <si>
    <t>國立新港藝術高中</t>
  </si>
  <si>
    <t>雲林縣立麥寮高中</t>
  </si>
  <si>
    <t>雲林縣立斗南高中</t>
  </si>
  <si>
    <t>國立新營高中</t>
  </si>
  <si>
    <t>國立臺南大學附中</t>
  </si>
  <si>
    <t>私立慈濟高中</t>
  </si>
  <si>
    <t>私立道明高中</t>
  </si>
  <si>
    <t>高雄市立鼓山高中</t>
  </si>
  <si>
    <t>國立恆春工商</t>
  </si>
  <si>
    <t>私立美和高中</t>
  </si>
  <si>
    <t>國立花蓮女中</t>
  </si>
  <si>
    <t>五標</t>
  </si>
  <si>
    <t>頂標</t>
  </si>
  <si>
    <t>前標</t>
  </si>
  <si>
    <t>均標</t>
  </si>
  <si>
    <t>後標</t>
  </si>
  <si>
    <t>底標</t>
  </si>
  <si>
    <t>標準差</t>
  </si>
  <si>
    <t>平均</t>
  </si>
  <si>
    <r>
      <t>全體頂標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88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</si>
  <si>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全體前標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75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</si>
  <si>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全體均標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</si>
  <si>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全體後標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</si>
  <si>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全體底標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</si>
  <si>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t>全班平均分數</t>
  </si>
  <si>
    <t>全班標準差</t>
  </si>
  <si>
    <t>全班頂標(第88百分位數)</t>
  </si>
  <si>
    <t>全班前標(第75百分位數)</t>
  </si>
  <si>
    <t>全班均標(第50百分位數)</t>
  </si>
  <si>
    <t>全班後標(第25百分位數)</t>
  </si>
  <si>
    <t>全班底標(第12百分位數)</t>
  </si>
  <si>
    <t>全校平均分數</t>
  </si>
  <si>
    <t>全校標準差</t>
  </si>
  <si>
    <t>全體平均分數</t>
  </si>
  <si>
    <r>
      <t>※</t>
    </r>
    <r>
      <rPr>
        <sz val="10"/>
        <rFont val="Times New Roman"/>
        <family val="1"/>
      </rPr>
      <t xml:space="preserve">       </t>
    </r>
    <r>
      <rPr>
        <sz val="10"/>
        <rFont val="標楷體"/>
        <family val="4"/>
        <charset val="136"/>
      </rPr>
      <t>在全校及全體的國文與英文五標中，選擇、非選及分數三個欄位為各單位群體獨立計算，故選擇加上非選不等於分數。</t>
    </r>
  </si>
  <si>
    <t>解答更正通知</t>
  </si>
  <si>
    <t>科別</t>
  </si>
  <si>
    <t>題號</t>
  </si>
  <si>
    <t>原答案</t>
  </si>
  <si>
    <t>更正答案</t>
  </si>
  <si>
    <t>008</t>
  </si>
  <si>
    <t>006</t>
  </si>
  <si>
    <t>全校（體）總級分人數統計表</t>
  </si>
  <si>
    <t>報表編號：B301</t>
  </si>
  <si>
    <r>
      <t>人數（</t>
    </r>
    <r>
      <rPr>
        <b/>
        <sz val="10"/>
        <rFont val="Times New Roman"/>
        <family val="1"/>
      </rPr>
      <t>%</t>
    </r>
    <r>
      <rPr>
        <b/>
        <sz val="10"/>
        <rFont val="標楷體"/>
        <family val="4"/>
        <charset val="136"/>
      </rPr>
      <t>）</t>
    </r>
  </si>
  <si>
    <t>累計人數</t>
  </si>
  <si>
    <r>
      <t>累計（</t>
    </r>
    <r>
      <rPr>
        <b/>
        <sz val="10"/>
        <rFont val="Times New Roman"/>
        <family val="1"/>
      </rPr>
      <t>%</t>
    </r>
    <r>
      <rPr>
        <b/>
        <sz val="10"/>
        <rFont val="標楷體"/>
        <family val="4"/>
        <charset val="136"/>
      </rPr>
      <t>）</t>
    </r>
  </si>
  <si>
    <t>109學年度全國高級中學學科能力測驗模擬考</t>
  </si>
  <si>
    <t>034</t>
  </si>
  <si>
    <t>001</t>
  </si>
  <si>
    <t>國寫</t>
    <phoneticPr fontId="2" type="noConversion"/>
  </si>
  <si>
    <t>總分</t>
    <phoneticPr fontId="2" type="noConversion"/>
  </si>
  <si>
    <t>全校（體）五標及平均分數比較表</t>
  </si>
  <si>
    <t>私立光復高中</t>
  </si>
  <si>
    <t>私立振聲高中</t>
  </si>
  <si>
    <t>私立育達高中</t>
  </si>
  <si>
    <t>國立嘉義女中</t>
  </si>
  <si>
    <t>高雄市立三民高中</t>
  </si>
  <si>
    <t>028</t>
  </si>
  <si>
    <t>05</t>
  </si>
  <si>
    <t>305</t>
  </si>
  <si>
    <t>臺北市立松山工農</t>
  </si>
  <si>
    <t>私立衛理女中</t>
  </si>
  <si>
    <t>私立華興高中</t>
  </si>
  <si>
    <t>私立景文高中</t>
  </si>
  <si>
    <t>私立強恕高中</t>
  </si>
  <si>
    <t>私立靜修女中</t>
  </si>
  <si>
    <t>私立東山高中</t>
  </si>
  <si>
    <t>私立開南商工</t>
  </si>
  <si>
    <t>私立達人女中</t>
  </si>
  <si>
    <t>臺北市立南港高工</t>
  </si>
  <si>
    <t>臺北市立士林高商</t>
  </si>
  <si>
    <t>臺北市立木柵高工</t>
  </si>
  <si>
    <t>國立華僑高中</t>
  </si>
  <si>
    <t>新北市立新北高中</t>
  </si>
  <si>
    <t>新北市立新莊高中</t>
  </si>
  <si>
    <t>新北市立板橋高中</t>
  </si>
  <si>
    <t>新北市立泰山高中</t>
  </si>
  <si>
    <t>新北市立新店高中</t>
  </si>
  <si>
    <t>新北市立中和高中</t>
  </si>
  <si>
    <t>新北市立瑞芳高工</t>
  </si>
  <si>
    <t>新北市立丹鳳高中</t>
  </si>
  <si>
    <t>新北市立竹圍高中</t>
  </si>
  <si>
    <t>私立時雨高中</t>
  </si>
  <si>
    <t>新北市立光復高中</t>
  </si>
  <si>
    <t>新北市立新北高工</t>
  </si>
  <si>
    <t>新北市立淡水商工</t>
  </si>
  <si>
    <t>私立竹林高中</t>
  </si>
  <si>
    <t>私立淡江高中</t>
  </si>
  <si>
    <t>私立崇光女中</t>
  </si>
  <si>
    <t>私立醒吾高中</t>
  </si>
  <si>
    <t>私立聖心女中</t>
  </si>
  <si>
    <t>私立徐匯高中</t>
  </si>
  <si>
    <t>私立及人高中</t>
  </si>
  <si>
    <t>私立東海高中</t>
  </si>
  <si>
    <t>私立莊敬工家</t>
  </si>
  <si>
    <t>私立光仁高中</t>
  </si>
  <si>
    <t>私立恆毅高中</t>
  </si>
  <si>
    <t>新北市立永平高中</t>
  </si>
  <si>
    <t>私立辭修高中</t>
  </si>
  <si>
    <t>私立能仁家商</t>
  </si>
  <si>
    <t>新北市立北大高中</t>
  </si>
  <si>
    <t>新北市立樹林高中</t>
  </si>
  <si>
    <t>私立南山高中</t>
  </si>
  <si>
    <t>新北市立雙溪高中</t>
  </si>
  <si>
    <t>新北市立金山高中</t>
  </si>
  <si>
    <t>新北市立清水高中</t>
  </si>
  <si>
    <t>新北市立海山高中</t>
  </si>
  <si>
    <t>新北市立秀峰高中</t>
  </si>
  <si>
    <t>新北市立三重高中</t>
  </si>
  <si>
    <t>新北市立錦和高中</t>
  </si>
  <si>
    <t>國立基隆商工</t>
  </si>
  <si>
    <t>輔大聖心高中</t>
  </si>
  <si>
    <t>新北市立石碇高中</t>
  </si>
  <si>
    <t>私立二信高中</t>
  </si>
  <si>
    <t>新北市立林口高中</t>
  </si>
  <si>
    <t>國立宜蘭高商</t>
  </si>
  <si>
    <t>基隆市立暖暖高中</t>
  </si>
  <si>
    <t>國立羅東高商</t>
  </si>
  <si>
    <t>國立新竹女中</t>
  </si>
  <si>
    <t>國立竹東高中</t>
  </si>
  <si>
    <t>新竹縣立湖口高中</t>
  </si>
  <si>
    <t>苗栗縣三義高中</t>
  </si>
  <si>
    <t>私立磐石高中</t>
  </si>
  <si>
    <t>私立義民高中</t>
  </si>
  <si>
    <t>私立復旦高中</t>
  </si>
  <si>
    <t>私立君毅高中</t>
  </si>
  <si>
    <t>臺中市立西苑高中</t>
  </si>
  <si>
    <t>私立大明高中</t>
  </si>
  <si>
    <t>臺中市立大里高中</t>
  </si>
  <si>
    <t>台中市立龍津高中</t>
  </si>
  <si>
    <t>國立嘉義高中</t>
  </si>
  <si>
    <t>國立嘉義高工</t>
  </si>
  <si>
    <t>國立斗六高中</t>
  </si>
  <si>
    <t>私立永年高中</t>
  </si>
  <si>
    <t>國立臺南一中</t>
  </si>
  <si>
    <t>國立臺南女中</t>
  </si>
  <si>
    <t>國立家齊高中</t>
  </si>
  <si>
    <t>臺南市立南寧高中</t>
  </si>
  <si>
    <t>私立南光高中</t>
  </si>
  <si>
    <t>國立南科國際實驗高中</t>
  </si>
  <si>
    <t>國立金門高中</t>
  </si>
  <si>
    <t>高雄市立海青工商</t>
  </si>
  <si>
    <t>高雄市立中山高中</t>
  </si>
  <si>
    <t>國立鳳山高中</t>
  </si>
  <si>
    <t>國立旗美高中</t>
  </si>
  <si>
    <t>國立中山大學附中</t>
  </si>
  <si>
    <t>私立明誠高中</t>
  </si>
  <si>
    <t>高雄市立中正高中</t>
  </si>
  <si>
    <t>高雄市立仁武高中</t>
  </si>
  <si>
    <t>私立均一高中</t>
  </si>
  <si>
    <t>中正預校</t>
  </si>
  <si>
    <t>年級</t>
    <phoneticPr fontId="2" type="noConversion"/>
  </si>
  <si>
    <t>姓名</t>
  </si>
  <si>
    <t>總分
進步</t>
    <phoneticPr fontId="2" type="noConversion"/>
  </si>
  <si>
    <t>級分
進步</t>
    <phoneticPr fontId="2" type="noConversion"/>
  </si>
  <si>
    <t>進步
排名</t>
    <phoneticPr fontId="2" type="noConversion"/>
  </si>
  <si>
    <t>備註：四科總級分未達30級分者、前次有缺考者，不列入進步排名。</t>
    <phoneticPr fontId="2" type="noConversion"/>
  </si>
  <si>
    <t>備註：四科總級分未達30級分者、前次有缺考者，不列入進步排名。</t>
    <phoneticPr fontId="2" type="noConversion"/>
  </si>
  <si>
    <t>年級：3</t>
    <phoneticPr fontId="2" type="noConversion"/>
  </si>
  <si>
    <t>人數</t>
    <phoneticPr fontId="2" type="noConversion"/>
  </si>
  <si>
    <t>說明</t>
  </si>
  <si>
    <t>003</t>
  </si>
  <si>
    <t>018</t>
  </si>
  <si>
    <t>037</t>
  </si>
  <si>
    <t>002</t>
  </si>
  <si>
    <t>學校名稱：317_桃園市立中壢高商</t>
    <phoneticPr fontId="2" type="noConversion"/>
  </si>
  <si>
    <t>分數</t>
    <phoneticPr fontId="2" type="noConversion"/>
  </si>
  <si>
    <t>排名</t>
    <phoneticPr fontId="2" type="noConversion"/>
  </si>
  <si>
    <t>班級各科平均比較表</t>
    <phoneticPr fontId="2" type="noConversion"/>
  </si>
  <si>
    <t>報表編號：B206C</t>
    <phoneticPr fontId="2" type="noConversion"/>
  </si>
  <si>
    <t>自然組總分</t>
    <phoneticPr fontId="2" type="noConversion"/>
  </si>
  <si>
    <t>社會組總分</t>
    <phoneticPr fontId="2" type="noConversion"/>
  </si>
  <si>
    <t>全校平均</t>
    <phoneticPr fontId="2" type="noConversion"/>
  </si>
  <si>
    <t>全體平均</t>
    <phoneticPr fontId="2" type="noConversion"/>
  </si>
  <si>
    <t>華東臺商子女學校</t>
  </si>
  <si>
    <t>桃園市立武陵高中</t>
  </si>
  <si>
    <t>桃園市立桃園高中</t>
  </si>
  <si>
    <t>桃園市立平鎮高中</t>
  </si>
  <si>
    <t>私立大華高中</t>
  </si>
  <si>
    <t>國立新竹高中</t>
  </si>
  <si>
    <t>桃園市立陽明高中</t>
  </si>
  <si>
    <t>大園國際高中</t>
  </si>
  <si>
    <t>國立暨南國際大學附中</t>
  </si>
  <si>
    <t>彰化縣和美實驗學校</t>
  </si>
  <si>
    <t>國立彰化女中</t>
  </si>
  <si>
    <t>國立鹿港高中</t>
  </si>
  <si>
    <t>國立彰化高商</t>
  </si>
  <si>
    <t>國立員林農工</t>
  </si>
  <si>
    <t>彰化縣立彰化藝術高中</t>
  </si>
  <si>
    <t>私立正心高中</t>
  </si>
  <si>
    <t>私立揚子高中</t>
  </si>
  <si>
    <t>臺南市立永仁高中</t>
  </si>
  <si>
    <t>國立北門農工</t>
  </si>
  <si>
    <t>臺南市立土城高中</t>
  </si>
  <si>
    <t>私立聖功女中</t>
  </si>
  <si>
    <t>私立港明高中</t>
  </si>
  <si>
    <t>國立高雄師大附中</t>
  </si>
  <si>
    <t>高雄市立新莊高中</t>
  </si>
  <si>
    <t>高雄市立林園高中</t>
  </si>
  <si>
    <t>私立義大國際高中</t>
  </si>
  <si>
    <t>國立玉里高中</t>
  </si>
  <si>
    <t>私立育仁高中</t>
  </si>
  <si>
    <t>昊德文教</t>
  </si>
  <si>
    <t>宏達文教</t>
  </si>
  <si>
    <r>
      <t>109</t>
    </r>
    <r>
      <rPr>
        <b/>
        <sz val="16"/>
        <rFont val="標楷體"/>
        <family val="4"/>
        <charset val="136"/>
      </rPr>
      <t>學年度第一學期綜高(學測)第4次模擬考個人優勝名單
自然學程學生前五名(依國英數自總級分和排序)</t>
    </r>
    <phoneticPr fontId="6" type="noConversion"/>
  </si>
  <si>
    <r>
      <t>109</t>
    </r>
    <r>
      <rPr>
        <b/>
        <sz val="16"/>
        <rFont val="標楷體"/>
        <family val="4"/>
        <charset val="136"/>
      </rPr>
      <t>學年度第一學期綜高(學測)第4次模擬考個人優勝名單
社會學程學生前五名(依國英數社總級分和排序)</t>
    </r>
    <phoneticPr fontId="6" type="noConversion"/>
  </si>
  <si>
    <t>自然科</t>
  </si>
  <si>
    <t>ABD</t>
  </si>
  <si>
    <t>送分</t>
  </si>
  <si>
    <r>
      <t>表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中的【年存活率】與【年繁殖率】應刪除「</t>
    </r>
    <r>
      <rPr>
        <sz val="12"/>
        <rFont val="Times New Roman"/>
        <family val="1"/>
      </rPr>
      <t xml:space="preserve"> %</t>
    </r>
    <r>
      <rPr>
        <sz val="12"/>
        <rFont val="新細明體"/>
        <family val="1"/>
        <charset val="136"/>
      </rPr>
      <t>」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符號，題目、答案與解析才正確。故本題送分。</t>
    </r>
  </si>
  <si>
    <t>社會科</t>
  </si>
  <si>
    <t>B</t>
  </si>
  <si>
    <r>
      <t>(B)</t>
    </r>
    <r>
      <rPr>
        <sz val="12"/>
        <color rgb="FFFF0000"/>
        <rFont val="標楷體"/>
        <family val="4"/>
        <charset val="136"/>
      </rPr>
      <t>、</t>
    </r>
    <r>
      <rPr>
        <sz val="12"/>
        <color rgb="FFFF0000"/>
        <rFont val="Times New Roman"/>
        <family val="1"/>
      </rPr>
      <t>(C)</t>
    </r>
    <r>
      <rPr>
        <sz val="12"/>
        <color rgb="FFFF0000"/>
        <rFont val="標楷體"/>
        <family val="4"/>
        <charset val="136"/>
      </rPr>
      <t>皆可</t>
    </r>
  </si>
  <si>
    <t>(C)(D)選項所敘述的憲法保障的自由權分屬不同層次，敘述上無誤，但(C)選項所述之憲法保留之概念超出課程範圍，考量目前學生所學知識，開放(C)選項亦給分。</t>
  </si>
  <si>
    <t>109學年度全國高級中學學科能力測驗第四次模擬考試</t>
    <phoneticPr fontId="2" type="noConversion"/>
  </si>
  <si>
    <t>109學年度全國高級中學學科能力測驗第四次模擬考試</t>
    <phoneticPr fontId="2" type="noConversion"/>
  </si>
  <si>
    <t>【自然組】全校級分序成績統計表--(含總分)</t>
    <phoneticPr fontId="2" type="noConversion"/>
  </si>
  <si>
    <t>報表編號：B201A</t>
    <phoneticPr fontId="2" type="noConversion"/>
  </si>
  <si>
    <t>考試日期：2020/12/15</t>
    <phoneticPr fontId="2" type="noConversion"/>
  </si>
  <si>
    <t>考試日期：2020/12/15</t>
    <phoneticPr fontId="2" type="noConversion"/>
  </si>
  <si>
    <t>學校名稱：317_桃園市立中壢高商</t>
    <phoneticPr fontId="2" type="noConversion"/>
  </si>
  <si>
    <t>年級：3</t>
    <phoneticPr fontId="2" type="noConversion"/>
  </si>
  <si>
    <t>製表日期：2020/12/30</t>
    <phoneticPr fontId="2" type="noConversion"/>
  </si>
  <si>
    <t>製表日期：2020/12/30</t>
    <phoneticPr fontId="2" type="noConversion"/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</si>
  <si>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</si>
  <si>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</si>
  <si>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</si>
  <si>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</si>
  <si>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</si>
  <si>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022</t>
  </si>
  <si>
    <t>013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</si>
  <si>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</si>
  <si>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【社會組】全校級分序成績統計表--(含總分)</t>
    <phoneticPr fontId="2" type="noConversion"/>
  </si>
  <si>
    <t>報表編號：B201B</t>
    <phoneticPr fontId="2" type="noConversion"/>
  </si>
  <si>
    <t>考試日期：2020/12/15</t>
    <phoneticPr fontId="2" type="noConversion"/>
  </si>
  <si>
    <t>學校名稱：317_桃園市立中壢高商</t>
    <phoneticPr fontId="2" type="noConversion"/>
  </si>
  <si>
    <t>年級：3</t>
    <phoneticPr fontId="2" type="noConversion"/>
  </si>
  <si>
    <t>製表日期：2020/12/30</t>
    <phoneticPr fontId="2" type="noConversion"/>
  </si>
  <si>
    <t>班級</t>
    <phoneticPr fontId="2" type="noConversion"/>
  </si>
  <si>
    <t>座號</t>
    <phoneticPr fontId="2" type="noConversion"/>
  </si>
  <si>
    <t>社會</t>
    <phoneticPr fontId="2" type="noConversion"/>
  </si>
  <si>
    <t>社會組(國、英、數、社)</t>
    <phoneticPr fontId="2" type="noConversion"/>
  </si>
  <si>
    <t>國寫</t>
    <phoneticPr fontId="2" type="noConversion"/>
  </si>
  <si>
    <t>總分</t>
    <phoneticPr fontId="2" type="noConversion"/>
  </si>
  <si>
    <t>參加學校各科平均比較表</t>
    <phoneticPr fontId="2" type="noConversion"/>
  </si>
  <si>
    <r>
      <t>報表編號：B207</t>
    </r>
    <r>
      <rPr>
        <sz val="7"/>
        <rFont val="標楷體"/>
        <family val="4"/>
        <charset val="136"/>
      </rPr>
      <t/>
    </r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</si>
  <si>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</si>
  <si>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t>學校</t>
    <phoneticPr fontId="2" type="noConversion"/>
  </si>
  <si>
    <t>自然組總分</t>
    <phoneticPr fontId="2" type="noConversion"/>
  </si>
  <si>
    <t>人數</t>
    <phoneticPr fontId="2" type="noConversion"/>
  </si>
  <si>
    <t>排名</t>
    <phoneticPr fontId="2" type="noConversion"/>
  </si>
  <si>
    <t>分數</t>
    <phoneticPr fontId="2" type="noConversion"/>
  </si>
  <si>
    <t>私立曉明女中</t>
  </si>
  <si>
    <r>
      <t>(305)</t>
    </r>
    <r>
      <rPr>
        <sz val="10"/>
        <color indexed="8"/>
        <rFont val="MingLiU"/>
        <family val="3"/>
        <charset val="136"/>
      </rPr>
      <t>竹北高中</t>
    </r>
    <r>
      <rPr>
        <sz val="10"/>
        <color indexed="8"/>
        <rFont val="Times New Roman"/>
        <family val="1"/>
      </rPr>
      <t>(317)</t>
    </r>
  </si>
  <si>
    <t>私立明道高中</t>
  </si>
  <si>
    <t>臺中市立臺中一中</t>
  </si>
  <si>
    <r>
      <t>(704)</t>
    </r>
    <r>
      <rPr>
        <sz val="10"/>
        <color indexed="8"/>
        <rFont val="MingLiU"/>
        <family val="3"/>
        <charset val="136"/>
      </rPr>
      <t>新營高中</t>
    </r>
    <r>
      <rPr>
        <sz val="10"/>
        <color indexed="8"/>
        <rFont val="Times New Roman"/>
        <family val="1"/>
      </rPr>
      <t>(312)</t>
    </r>
  </si>
  <si>
    <t>台南樺薪文教</t>
  </si>
  <si>
    <t>私立衛道高中</t>
  </si>
  <si>
    <t>高雄市立高雄高中</t>
  </si>
  <si>
    <t>高雄市立高雄女中</t>
  </si>
  <si>
    <t>臺中市立臺中女中</t>
  </si>
  <si>
    <r>
      <t>(300)</t>
    </r>
    <r>
      <rPr>
        <sz val="10"/>
        <color indexed="8"/>
        <rFont val="MingLiU"/>
        <family val="3"/>
        <charset val="136"/>
      </rPr>
      <t>新竹高中</t>
    </r>
  </si>
  <si>
    <t>國立中興大學附中</t>
  </si>
  <si>
    <t>私立精誠高中</t>
  </si>
  <si>
    <r>
      <t>(304)</t>
    </r>
    <r>
      <rPr>
        <sz val="10"/>
        <color indexed="8"/>
        <rFont val="MingLiU"/>
        <family val="3"/>
        <charset val="136"/>
      </rPr>
      <t>陽明高中</t>
    </r>
    <r>
      <rPr>
        <sz val="10"/>
        <color indexed="8"/>
        <rFont val="Times New Roman"/>
        <family val="1"/>
      </rPr>
      <t>(321)</t>
    </r>
  </si>
  <si>
    <t>國立中央大學附屬中壢高中</t>
  </si>
  <si>
    <t>上海台商子女學校</t>
  </si>
  <si>
    <t>臺中市立文華高中</t>
  </si>
  <si>
    <t>私立裕德高中</t>
  </si>
  <si>
    <t>國立虎尾高中</t>
  </si>
  <si>
    <r>
      <t>昊德文教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中壢分校</t>
    </r>
  </si>
  <si>
    <t>私立福智高中</t>
  </si>
  <si>
    <t>私立德光高中</t>
  </si>
  <si>
    <t>臺中市立臺中二中</t>
  </si>
  <si>
    <t>高雄市立瑞祥高中</t>
  </si>
  <si>
    <t>國立羅東高中</t>
  </si>
  <si>
    <t>私立協同高中</t>
  </si>
  <si>
    <t>新竹縣立六家高中</t>
  </si>
  <si>
    <t>臺中市立惠文高中</t>
  </si>
  <si>
    <t>國立中興高中</t>
  </si>
  <si>
    <t>高雄市立新興高中</t>
  </si>
  <si>
    <t>臺南市立大灣高中</t>
  </si>
  <si>
    <t>臺中市立忠明高中</t>
  </si>
  <si>
    <t>私立林口康橋高中</t>
  </si>
  <si>
    <r>
      <t>(425)</t>
    </r>
    <r>
      <rPr>
        <sz val="10"/>
        <color indexed="8"/>
        <rFont val="MingLiU"/>
        <family val="3"/>
        <charset val="136"/>
      </rPr>
      <t>明道高中</t>
    </r>
    <r>
      <rPr>
        <sz val="10"/>
        <color indexed="8"/>
        <rFont val="Times New Roman"/>
        <family val="1"/>
      </rPr>
      <t>(11-15</t>
    </r>
    <r>
      <rPr>
        <sz val="10"/>
        <color indexed="8"/>
        <rFont val="MingLiU"/>
        <family val="3"/>
        <charset val="136"/>
      </rPr>
      <t>班</t>
    </r>
    <r>
      <rPr>
        <sz val="10"/>
        <color indexed="8"/>
        <rFont val="Times New Roman"/>
        <family val="1"/>
      </rPr>
      <t>)</t>
    </r>
  </si>
  <si>
    <t>國立花蓮高中</t>
  </si>
  <si>
    <t>國立蘭陽女中</t>
  </si>
  <si>
    <t>東莞台商子弟學校</t>
  </si>
  <si>
    <t>臺中市立清水高中</t>
  </si>
  <si>
    <t>私立興華高中</t>
  </si>
  <si>
    <t>臺中市立豐原高中</t>
  </si>
  <si>
    <t>國立馬公高中</t>
  </si>
  <si>
    <t>國立溪湖高中</t>
  </si>
  <si>
    <t>私立新民高中</t>
  </si>
  <si>
    <t>高雄市立前鎮高中</t>
  </si>
  <si>
    <t>臺中市立大甲高中</t>
  </si>
  <si>
    <t>縣立東港高中</t>
  </si>
  <si>
    <t>私立僑泰高中</t>
  </si>
  <si>
    <t>私立東海大學附中</t>
  </si>
  <si>
    <t>國立新化高中</t>
  </si>
  <si>
    <t>高雄市立文山高中</t>
  </si>
  <si>
    <t>私立慈濟大學附中</t>
  </si>
  <si>
    <t>私立黎明高中</t>
  </si>
  <si>
    <t>私立六和高中</t>
  </si>
  <si>
    <t>私立弘文高中</t>
  </si>
  <si>
    <t>臺中市立長億高中</t>
  </si>
  <si>
    <t>私立華盛頓高中</t>
  </si>
  <si>
    <t>私立興國高中</t>
  </si>
  <si>
    <t>私立立人高中</t>
  </si>
  <si>
    <t>基隆市立安樂高中</t>
  </si>
  <si>
    <t>彰化縣立和美高中</t>
  </si>
  <si>
    <t>高雄市立福誠高中</t>
  </si>
  <si>
    <t>私立中山工商</t>
  </si>
  <si>
    <t>國立東石高中</t>
  </si>
  <si>
    <t>私立海星高中</t>
  </si>
  <si>
    <t>國立岡山高中</t>
  </si>
  <si>
    <t>國立苗栗高中</t>
  </si>
  <si>
    <t>桃園市立大溪高中</t>
  </si>
  <si>
    <t>高雄市立左營高中</t>
  </si>
  <si>
    <t>高雄市立楠梓高中</t>
  </si>
  <si>
    <t>臺中市立后綜高中</t>
  </si>
  <si>
    <t>國立南投高中</t>
  </si>
  <si>
    <t>苗栗縣立興華高中</t>
  </si>
  <si>
    <t>高雄市立小港高中</t>
  </si>
  <si>
    <t>私立葳格高中</t>
  </si>
  <si>
    <t>私立正義高中</t>
  </si>
  <si>
    <t>私立文興高中</t>
  </si>
  <si>
    <t>國立苑裡高中</t>
  </si>
  <si>
    <t>國立新豐高中</t>
  </si>
  <si>
    <t>國立竹山高中</t>
  </si>
  <si>
    <r>
      <t>(704)</t>
    </r>
    <r>
      <rPr>
        <sz val="10"/>
        <color indexed="8"/>
        <rFont val="MingLiU"/>
        <family val="3"/>
        <charset val="136"/>
      </rPr>
      <t>新營高中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</si>
  <si>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t>南投縣立旭光高中</t>
  </si>
  <si>
    <t>屏東縣立枋寮高中</t>
  </si>
  <si>
    <r>
      <t>(332)</t>
    </r>
    <r>
      <rPr>
        <sz val="10"/>
        <color indexed="8"/>
        <rFont val="MingLiU"/>
        <family val="3"/>
        <charset val="136"/>
      </rPr>
      <t>曙光女中</t>
    </r>
    <r>
      <rPr>
        <sz val="10"/>
        <color indexed="8"/>
        <rFont val="Times New Roman"/>
        <family val="1"/>
      </rPr>
      <t>(306-308)</t>
    </r>
  </si>
  <si>
    <t>私立明達高中</t>
  </si>
  <si>
    <r>
      <t>(502)</t>
    </r>
    <r>
      <rPr>
        <sz val="10"/>
        <color indexed="8"/>
        <rFont val="MingLiU"/>
        <family val="3"/>
        <charset val="136"/>
      </rPr>
      <t>竹山高中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</si>
  <si>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t>私立光華高中</t>
  </si>
  <si>
    <r>
      <t>(852)</t>
    </r>
    <r>
      <rPr>
        <sz val="10"/>
        <color indexed="8"/>
        <rFont val="MingLiU"/>
        <family val="3"/>
        <charset val="136"/>
      </rPr>
      <t>文山高中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</si>
  <si>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t>桃園市立楊梅高中</t>
  </si>
  <si>
    <r>
      <t>(410)</t>
    </r>
    <r>
      <rPr>
        <sz val="10"/>
        <color indexed="8"/>
        <rFont val="MingLiU"/>
        <family val="3"/>
        <charset val="136"/>
      </rPr>
      <t>忠明高中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</si>
  <si>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(544)</t>
    </r>
    <r>
      <rPr>
        <sz val="10"/>
        <color indexed="8"/>
        <rFont val="MingLiU"/>
        <family val="3"/>
        <charset val="136"/>
      </rPr>
      <t>彰化藝術高中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藝才班</t>
    </r>
  </si>
  <si>
    <r>
      <t>(831)</t>
    </r>
    <r>
      <rPr>
        <sz val="10"/>
        <color indexed="8"/>
        <rFont val="MingLiU"/>
        <family val="3"/>
        <charset val="136"/>
      </rPr>
      <t>中正高中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</si>
  <si>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t>苗栗縣立苑裡高中</t>
  </si>
  <si>
    <r>
      <t>(316)</t>
    </r>
    <r>
      <rPr>
        <sz val="10"/>
        <color indexed="8"/>
        <rFont val="MingLiU"/>
        <family val="3"/>
        <charset val="136"/>
      </rPr>
      <t>新竹高商</t>
    </r>
    <r>
      <rPr>
        <sz val="10"/>
        <color indexed="8"/>
        <rFont val="Times New Roman"/>
        <family val="1"/>
      </rPr>
      <t>(305)</t>
    </r>
  </si>
  <si>
    <t>國立花蓮高商</t>
  </si>
  <si>
    <r>
      <t>(830)</t>
    </r>
    <r>
      <rPr>
        <sz val="10"/>
        <color indexed="8"/>
        <rFont val="MingLiU"/>
        <family val="3"/>
        <charset val="136"/>
      </rPr>
      <t>瑞祥高中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</si>
  <si>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(204)</t>
    </r>
    <r>
      <rPr>
        <sz val="10"/>
        <color indexed="8"/>
        <rFont val="MingLiU"/>
        <family val="3"/>
        <charset val="136"/>
      </rPr>
      <t>新北高中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</si>
  <si>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(200)</t>
    </r>
    <r>
      <rPr>
        <sz val="10"/>
        <color indexed="8"/>
        <rFont val="MingLiU"/>
        <family val="3"/>
        <charset val="136"/>
      </rPr>
      <t>華僑高中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</si>
  <si>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(437)</t>
    </r>
    <r>
      <rPr>
        <sz val="10"/>
        <color indexed="8"/>
        <rFont val="MingLiU"/>
        <family val="3"/>
        <charset val="136"/>
      </rPr>
      <t>大里高中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</si>
  <si>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(729)</t>
    </r>
    <r>
      <rPr>
        <sz val="10"/>
        <color indexed="8"/>
        <rFont val="MingLiU"/>
        <family val="3"/>
        <charset val="136"/>
      </rPr>
      <t>南寧高中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</si>
  <si>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(408)</t>
    </r>
    <r>
      <rPr>
        <sz val="10"/>
        <color indexed="8"/>
        <rFont val="MingLiU"/>
        <family val="3"/>
        <charset val="136"/>
      </rPr>
      <t>長億高中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</si>
  <si>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(857)</t>
    </r>
    <r>
      <rPr>
        <sz val="10"/>
        <color indexed="8"/>
        <rFont val="MingLiU"/>
        <family val="3"/>
        <charset val="136"/>
      </rPr>
      <t>楠梓高中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</si>
  <si>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(449)</t>
    </r>
    <r>
      <rPr>
        <sz val="10"/>
        <color indexed="8"/>
        <rFont val="MingLiU"/>
        <family val="3"/>
        <charset val="136"/>
      </rPr>
      <t>東山高中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</si>
  <si>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(502)</t>
    </r>
    <r>
      <rPr>
        <sz val="10"/>
        <color indexed="8"/>
        <rFont val="MingLiU"/>
        <family val="3"/>
        <charset val="136"/>
      </rPr>
      <t>竹山高中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美術班</t>
    </r>
  </si>
  <si>
    <r>
      <t>(544)</t>
    </r>
    <r>
      <rPr>
        <sz val="10"/>
        <color indexed="8"/>
        <rFont val="MingLiU"/>
        <family val="3"/>
        <charset val="136"/>
      </rPr>
      <t>彰化藝術高中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</si>
  <si>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(810)</t>
    </r>
    <r>
      <rPr>
        <sz val="10"/>
        <color indexed="8"/>
        <rFont val="MingLiU"/>
        <family val="3"/>
        <charset val="136"/>
      </rPr>
      <t>小港高中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</si>
  <si>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(305)</t>
    </r>
    <r>
      <rPr>
        <sz val="10"/>
        <color indexed="8"/>
        <rFont val="MingLiU"/>
        <family val="3"/>
        <charset val="136"/>
      </rPr>
      <t>竹北高中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</si>
  <si>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(421)</t>
    </r>
    <r>
      <rPr>
        <sz val="10"/>
        <color indexed="8"/>
        <rFont val="MingLiU"/>
        <family val="3"/>
        <charset val="136"/>
      </rPr>
      <t>惠文高中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</si>
  <si>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(405)</t>
    </r>
    <r>
      <rPr>
        <sz val="10"/>
        <color indexed="8"/>
        <rFont val="MingLiU"/>
        <family val="3"/>
        <charset val="136"/>
      </rPr>
      <t>大甲高中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</si>
  <si>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(651)</t>
    </r>
    <r>
      <rPr>
        <sz val="10"/>
        <color indexed="8"/>
        <rFont val="MingLiU"/>
        <family val="3"/>
        <charset val="136"/>
      </rPr>
      <t>虎尾高中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</si>
  <si>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(409)</t>
    </r>
    <r>
      <rPr>
        <sz val="10"/>
        <color indexed="8"/>
        <rFont val="MingLiU"/>
        <family val="3"/>
        <charset val="136"/>
      </rPr>
      <t>西苑高中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</si>
  <si>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(811)</t>
    </r>
    <r>
      <rPr>
        <sz val="10"/>
        <color indexed="8"/>
        <rFont val="MingLiU"/>
        <family val="3"/>
        <charset val="136"/>
      </rPr>
      <t>新莊高中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</si>
  <si>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t>花蓮縣立體育高級中學</t>
  </si>
  <si>
    <r>
      <t>(728)</t>
    </r>
    <r>
      <rPr>
        <sz val="10"/>
        <color indexed="8"/>
        <rFont val="MingLiU"/>
        <family val="3"/>
        <charset val="136"/>
      </rPr>
      <t>土城高中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</si>
  <si>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(547)</t>
    </r>
    <r>
      <rPr>
        <sz val="10"/>
        <color indexed="8"/>
        <rFont val="MingLiU"/>
        <family val="3"/>
        <charset val="136"/>
      </rPr>
      <t>田中高中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</si>
  <si>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(546)</t>
    </r>
    <r>
      <rPr>
        <sz val="10"/>
        <color indexed="8"/>
        <rFont val="MingLiU"/>
        <family val="3"/>
        <charset val="136"/>
      </rPr>
      <t>彰化成功高中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</si>
  <si>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(311)</t>
    </r>
    <r>
      <rPr>
        <sz val="10"/>
        <color indexed="8"/>
        <rFont val="MingLiU"/>
        <family val="3"/>
        <charset val="136"/>
      </rPr>
      <t>湖口高中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</si>
  <si>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(293)</t>
    </r>
    <r>
      <rPr>
        <sz val="10"/>
        <color indexed="8"/>
        <rFont val="MingLiU"/>
        <family val="3"/>
        <charset val="136"/>
      </rPr>
      <t>平鎮高中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</si>
  <si>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(424)</t>
    </r>
    <r>
      <rPr>
        <sz val="10"/>
        <color indexed="8"/>
        <rFont val="MingLiU"/>
        <family val="3"/>
        <charset val="136"/>
      </rPr>
      <t>后綜高中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</si>
  <si>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(503)</t>
    </r>
    <r>
      <rPr>
        <sz val="10"/>
        <color indexed="8"/>
        <rFont val="MingLiU"/>
        <family val="3"/>
        <charset val="136"/>
      </rPr>
      <t>中興高中</t>
    </r>
    <r>
      <rPr>
        <sz val="10"/>
        <color indexed="8"/>
        <rFont val="Times New Roman"/>
        <family val="1"/>
      </rPr>
      <t>(301</t>
    </r>
    <r>
      <rPr>
        <sz val="10"/>
        <color indexed="8"/>
        <rFont val="MingLiU"/>
        <family val="3"/>
        <charset val="136"/>
      </rPr>
      <t>進</t>
    </r>
    <r>
      <rPr>
        <sz val="10"/>
        <color indexed="8"/>
        <rFont val="Times New Roman"/>
        <family val="1"/>
      </rPr>
      <t>)</t>
    </r>
  </si>
  <si>
    <r>
      <t>(605)</t>
    </r>
    <r>
      <rPr>
        <sz val="10"/>
        <color indexed="8"/>
        <rFont val="MingLiU"/>
        <family val="3"/>
        <charset val="136"/>
      </rPr>
      <t>嘉義高工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</si>
  <si>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(335)</t>
    </r>
    <r>
      <rPr>
        <sz val="10"/>
        <color indexed="8"/>
        <rFont val="MingLiU"/>
        <family val="3"/>
        <charset val="136"/>
      </rPr>
      <t>治平高中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</si>
  <si>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(513)</t>
    </r>
    <r>
      <rPr>
        <sz val="10"/>
        <color indexed="8"/>
        <rFont val="MingLiU"/>
        <family val="3"/>
        <charset val="136"/>
      </rPr>
      <t>國立和美實驗學校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體育班</t>
    </r>
  </si>
  <si>
    <r>
      <t>(254)</t>
    </r>
    <r>
      <rPr>
        <sz val="10"/>
        <color indexed="8"/>
        <rFont val="MingLiU"/>
        <family val="3"/>
        <charset val="136"/>
      </rPr>
      <t>秀峰高中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體育班</t>
    </r>
    <r>
      <rPr>
        <sz val="10"/>
        <color indexed="8"/>
        <rFont val="Times New Roman"/>
        <family val="1"/>
      </rPr>
      <t>)</t>
    </r>
  </si>
  <si>
    <r>
      <t>(310)</t>
    </r>
    <r>
      <rPr>
        <sz val="10"/>
        <color indexed="8"/>
        <rFont val="MingLiU"/>
        <family val="3"/>
        <charset val="136"/>
      </rPr>
      <t>香山高中</t>
    </r>
    <r>
      <rPr>
        <sz val="10"/>
        <color indexed="8"/>
        <rFont val="Times New Roman"/>
        <family val="1"/>
      </rPr>
      <t>(301)</t>
    </r>
  </si>
  <si>
    <r>
      <t>(502)</t>
    </r>
    <r>
      <rPr>
        <sz val="10"/>
        <color indexed="8"/>
        <rFont val="MingLiU"/>
        <family val="3"/>
        <charset val="136"/>
      </rPr>
      <t>竹山高中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國貿科</t>
    </r>
  </si>
  <si>
    <r>
      <t>(293)</t>
    </r>
    <r>
      <rPr>
        <sz val="10"/>
        <color indexed="8"/>
        <rFont val="MingLiU"/>
        <family val="3"/>
        <charset val="136"/>
      </rPr>
      <t>平鎮高中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</si>
  <si>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(304)</t>
    </r>
    <r>
      <rPr>
        <sz val="10"/>
        <color indexed="8"/>
        <rFont val="MingLiU"/>
        <family val="3"/>
        <charset val="136"/>
      </rPr>
      <t>陽明高中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</si>
  <si>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(305)</t>
    </r>
    <r>
      <rPr>
        <sz val="10"/>
        <color indexed="8"/>
        <rFont val="MingLiU"/>
        <family val="3"/>
        <charset val="136"/>
      </rPr>
      <t>竹北高中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舞蹈班</t>
    </r>
    <r>
      <rPr>
        <sz val="10"/>
        <color indexed="8"/>
        <rFont val="Times New Roman"/>
        <family val="1"/>
      </rPr>
      <t>)</t>
    </r>
  </si>
  <si>
    <r>
      <t>(811)</t>
    </r>
    <r>
      <rPr>
        <sz val="10"/>
        <color indexed="8"/>
        <rFont val="MingLiU"/>
        <family val="3"/>
        <charset val="136"/>
      </rPr>
      <t>新莊高中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MingLiU"/>
        <family val="3"/>
        <charset val="136"/>
      </rPr>
      <t>音樂班</t>
    </r>
  </si>
  <si>
    <r>
      <t>(444)</t>
    </r>
    <r>
      <rPr>
        <sz val="10"/>
        <color indexed="8"/>
        <rFont val="MingLiU"/>
        <family val="3"/>
        <charset val="136"/>
      </rPr>
      <t>新民高中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</si>
  <si>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r>
      <t>(444)</t>
    </r>
    <r>
      <rPr>
        <sz val="10"/>
        <color indexed="8"/>
        <rFont val="MingLiU"/>
        <family val="3"/>
        <charset val="136"/>
      </rPr>
      <t>新民高中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表藝班</t>
    </r>
    <r>
      <rPr>
        <sz val="10"/>
        <color indexed="8"/>
        <rFont val="Times New Roman"/>
        <family val="1"/>
      </rPr>
      <t>)</t>
    </r>
  </si>
  <si>
    <r>
      <t>(302)</t>
    </r>
    <r>
      <rPr>
        <sz val="10"/>
        <color indexed="8"/>
        <rFont val="MingLiU"/>
        <family val="3"/>
        <charset val="136"/>
      </rPr>
      <t>竹東高中</t>
    </r>
    <r>
      <rPr>
        <sz val="10"/>
        <color indexed="8"/>
        <rFont val="Times New Roman"/>
        <family val="1"/>
      </rPr>
      <t>(315)</t>
    </r>
  </si>
  <si>
    <r>
      <t>(204)</t>
    </r>
    <r>
      <rPr>
        <sz val="10"/>
        <color indexed="8"/>
        <rFont val="MingLiU"/>
        <family val="3"/>
        <charset val="136"/>
      </rPr>
      <t>新北高中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音樂班</t>
    </r>
    <r>
      <rPr>
        <sz val="10"/>
        <color indexed="8"/>
        <rFont val="Times New Roman"/>
        <family val="1"/>
      </rPr>
      <t>)</t>
    </r>
  </si>
  <si>
    <r>
      <t>(295)</t>
    </r>
    <r>
      <rPr>
        <sz val="10"/>
        <color indexed="8"/>
        <rFont val="MingLiU"/>
        <family val="3"/>
        <charset val="136"/>
      </rPr>
      <t>內壢高中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美術班</t>
    </r>
    <r>
      <rPr>
        <sz val="10"/>
        <color indexed="8"/>
        <rFont val="Times New Roman"/>
        <family val="1"/>
      </rPr>
      <t>)</t>
    </r>
  </si>
  <si>
    <r>
      <t>(406)</t>
    </r>
    <r>
      <rPr>
        <sz val="10"/>
        <color indexed="8"/>
        <rFont val="MingLiU"/>
        <family val="3"/>
        <charset val="136"/>
      </rPr>
      <t>文華高中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MingLiU"/>
        <family val="3"/>
        <charset val="136"/>
      </rPr>
      <t>舞蹈班</t>
    </r>
    <r>
      <rPr>
        <sz val="10"/>
        <color indexed="8"/>
        <rFont val="Times New Roman"/>
        <family val="1"/>
      </rPr>
      <t>)</t>
    </r>
  </si>
  <si>
    <t>全體平均</t>
    <phoneticPr fontId="2" type="noConversion"/>
  </si>
  <si>
    <t>全體平均</t>
    <phoneticPr fontId="2" type="noConversion"/>
  </si>
  <si>
    <t>人數</t>
    <phoneticPr fontId="2" type="noConversion"/>
  </si>
  <si>
    <t>總分</t>
    <phoneticPr fontId="2" type="noConversion"/>
  </si>
  <si>
    <t>排名</t>
    <phoneticPr fontId="2" type="noConversion"/>
  </si>
  <si>
    <t>分數</t>
    <phoneticPr fontId="2" type="noConversion"/>
  </si>
  <si>
    <t>社會組總分</t>
    <phoneticPr fontId="2" type="noConversion"/>
  </si>
  <si>
    <t>學校</t>
    <phoneticPr fontId="2" type="noConversion"/>
  </si>
  <si>
    <t>製表日期：2020/12/30</t>
    <phoneticPr fontId="2" type="noConversion"/>
  </si>
  <si>
    <t>考試日期：2020/12/15</t>
    <phoneticPr fontId="2" type="noConversion"/>
  </si>
  <si>
    <t>年級：3</t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</si>
  <si>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</si>
  <si>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r>
      <t>報表編號：B207</t>
    </r>
    <r>
      <rPr>
        <sz val="7"/>
        <rFont val="標楷體"/>
        <family val="4"/>
        <charset val="136"/>
      </rPr>
      <t/>
    </r>
    <phoneticPr fontId="2" type="noConversion"/>
  </si>
  <si>
    <t>參加學校各科平均比較表</t>
    <phoneticPr fontId="2" type="noConversion"/>
  </si>
  <si>
    <t>109學年度全國高級中學學科能力測驗第四次模擬考試</t>
    <phoneticPr fontId="2" type="noConversion"/>
  </si>
  <si>
    <t>自然組</t>
    <phoneticPr fontId="2" type="noConversion"/>
  </si>
  <si>
    <t>社會組</t>
    <phoneticPr fontId="2" type="noConversion"/>
  </si>
  <si>
    <r>
      <t>※</t>
    </r>
    <r>
      <rPr>
        <sz val="7"/>
        <color indexed="8"/>
        <rFont val="標楷體"/>
        <family val="4"/>
        <charset val="136"/>
      </rPr>
      <t xml:space="preserve">  </t>
    </r>
    <r>
      <rPr>
        <sz val="12"/>
        <color indexed="8"/>
        <rFont val="標楷體"/>
        <family val="4"/>
        <charset val="136"/>
      </rPr>
      <t>在國文與英文五標中，選擇、非選及分數三個欄位的五標為各單位群體獨立計算，故選擇加上非選不等於分數。</t>
    </r>
    <phoneticPr fontId="2" type="noConversion"/>
  </si>
  <si>
    <t>參加學校各科五標統計表</t>
    <phoneticPr fontId="2" type="noConversion"/>
  </si>
  <si>
    <t>報表編號：B209</t>
    <phoneticPr fontId="2" type="noConversion"/>
  </si>
  <si>
    <t>分析範圍：全體考生</t>
    <phoneticPr fontId="2" type="noConversion"/>
  </si>
  <si>
    <t>自然組</t>
    <phoneticPr fontId="2" type="noConversion"/>
  </si>
  <si>
    <t>社會組</t>
    <phoneticPr fontId="2" type="noConversion"/>
  </si>
  <si>
    <t>總級分</t>
    <phoneticPr fontId="2" type="noConversion"/>
  </si>
  <si>
    <t>考試日期：2020/12/15</t>
  </si>
  <si>
    <t>製表日期：2020/12/31</t>
  </si>
  <si>
    <t>學校名稱：317_桃園市立中壢高商_3年級</t>
    <phoneticPr fontId="2" type="noConversion"/>
  </si>
  <si>
    <t>自然組(國.英.數.自)</t>
    <phoneticPr fontId="2" type="noConversion"/>
  </si>
  <si>
    <t>社會組(國.英.數.社)</t>
    <phoneticPr fontId="2" type="noConversion"/>
  </si>
  <si>
    <t>全校</t>
    <phoneticPr fontId="2" type="noConversion"/>
  </si>
  <si>
    <t>全體</t>
    <phoneticPr fontId="2" type="noConversion"/>
  </si>
  <si>
    <t>累計人數</t>
    <phoneticPr fontId="2" type="noConversion"/>
  </si>
  <si>
    <t>自然</t>
    <phoneticPr fontId="2" type="noConversion"/>
  </si>
  <si>
    <t>032</t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</si>
  <si>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</si>
  <si>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</si>
  <si>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</si>
  <si>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</si>
  <si>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</si>
  <si>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</si>
  <si>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</si>
  <si>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</si>
  <si>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</si>
  <si>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</si>
  <si>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</si>
  <si>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109學年度全國高級中學學科能力測驗第四次模擬考試</t>
    <phoneticPr fontId="2" type="noConversion"/>
  </si>
  <si>
    <t>【自然組】班級級分序成績統計表--(含總分)</t>
    <phoneticPr fontId="2" type="noConversion"/>
  </si>
  <si>
    <t>報表編號：B202A</t>
    <phoneticPr fontId="2" type="noConversion"/>
  </si>
  <si>
    <t>學校名稱：317_桃園市立中壢高商</t>
    <phoneticPr fontId="2" type="noConversion"/>
  </si>
  <si>
    <t>年級：3</t>
    <phoneticPr fontId="2" type="noConversion"/>
  </si>
  <si>
    <t>考試日期：2020/12/15</t>
    <phoneticPr fontId="2" type="noConversion"/>
  </si>
  <si>
    <t>製表日期：2020/12/30</t>
    <phoneticPr fontId="2" type="noConversion"/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</si>
  <si>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</si>
  <si>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</si>
  <si>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</si>
  <si>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</si>
  <si>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</si>
  <si>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分數</t>
    <phoneticPr fontId="2" type="noConversion"/>
  </si>
  <si>
    <t>級分</t>
    <phoneticPr fontId="2" type="noConversion"/>
  </si>
  <si>
    <t>※  排名空白表示該科缺考</t>
    <phoneticPr fontId="2" type="noConversion"/>
  </si>
  <si>
    <t>自然組</t>
    <phoneticPr fontId="2" type="noConversion"/>
  </si>
  <si>
    <t>人數</t>
    <phoneticPr fontId="2" type="noConversion"/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</si>
  <si>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</si>
  <si>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</si>
  <si>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</si>
  <si>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</si>
  <si>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</si>
  <si>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</si>
  <si>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</si>
  <si>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</si>
  <si>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</si>
  <si>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</si>
  <si>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</si>
  <si>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※   凡缺考自然考科，則不列入自然組總分與總級分之五標與平均計算。</t>
    <phoneticPr fontId="2" type="noConversion"/>
  </si>
  <si>
    <t>【社會組】班級級分序成績統計表--(含總分)</t>
    <phoneticPr fontId="2" type="noConversion"/>
  </si>
  <si>
    <t>報表編號：B202B</t>
    <phoneticPr fontId="2" type="noConversion"/>
  </si>
  <si>
    <t>學生姓名</t>
    <phoneticPr fontId="2" type="noConversion"/>
  </si>
  <si>
    <t>社會</t>
    <phoneticPr fontId="2" type="noConversion"/>
  </si>
  <si>
    <t>社會組(國、英、數、社)</t>
    <phoneticPr fontId="2" type="noConversion"/>
  </si>
  <si>
    <t>排名</t>
    <phoneticPr fontId="2" type="noConversion"/>
  </si>
  <si>
    <t>社會組</t>
    <phoneticPr fontId="2" type="noConversion"/>
  </si>
  <si>
    <t>※   凡缺考社會考科，則不列入社會組總分與總級分之五標與平均計算。</t>
    <phoneticPr fontId="2" type="noConversion"/>
  </si>
  <si>
    <t>班級座號序成績統計表</t>
    <phoneticPr fontId="2" type="noConversion"/>
  </si>
  <si>
    <t>報表編號：B203</t>
    <phoneticPr fontId="2" type="noConversion"/>
  </si>
  <si>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※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排名空白表示該科缺考、</t>
    </r>
    <r>
      <rPr>
        <sz val="10"/>
        <rFont val="Times New Roman"/>
        <family val="1"/>
      </rPr>
      <t>Dash</t>
    </r>
    <r>
      <rPr>
        <sz val="10"/>
        <rFont val="標楷體"/>
        <family val="4"/>
        <charset val="136"/>
      </rPr>
      <t>表示該科未報考</t>
    </r>
    <phoneticPr fontId="2" type="noConversion"/>
  </si>
  <si>
    <t>※   凡缺考自然(社會)考科，則不列入該組總分與總級分之五標與平均計算</t>
    <phoneticPr fontId="2" type="noConversion"/>
  </si>
  <si>
    <r>
      <t>109</t>
    </r>
    <r>
      <rPr>
        <b/>
        <sz val="16"/>
        <rFont val="標楷體"/>
        <family val="4"/>
        <charset val="136"/>
      </rPr>
      <t>學年度第一學期綜高(學測)第4次模擬考自然學程學生進步前三名名單</t>
    </r>
    <phoneticPr fontId="6" type="noConversion"/>
  </si>
  <si>
    <t>第四次
總分</t>
    <phoneticPr fontId="2" type="noConversion"/>
  </si>
  <si>
    <t>第四次
總級分</t>
    <phoneticPr fontId="2" type="noConversion"/>
  </si>
  <si>
    <t>第三次
總分</t>
    <phoneticPr fontId="2" type="noConversion"/>
  </si>
  <si>
    <t>第三次
總級分</t>
    <phoneticPr fontId="2" type="noConversion"/>
  </si>
  <si>
    <r>
      <t>109</t>
    </r>
    <r>
      <rPr>
        <b/>
        <sz val="16"/>
        <rFont val="標楷體"/>
        <family val="4"/>
        <charset val="136"/>
      </rPr>
      <t>學年度第一學期綜高(學測)第4次模擬考社會學程學生進步前三名名單</t>
    </r>
    <phoneticPr fontId="6" type="noConversion"/>
  </si>
  <si>
    <t>陳○棋</t>
  </si>
  <si>
    <t>歐○謙</t>
  </si>
  <si>
    <t>許○庭</t>
  </si>
  <si>
    <t>鍾○樺</t>
  </si>
  <si>
    <t>姚○華</t>
  </si>
  <si>
    <t>吳○怡</t>
  </si>
  <si>
    <t>游○安</t>
  </si>
  <si>
    <t>邱○芮</t>
  </si>
  <si>
    <t>黃○琳</t>
  </si>
  <si>
    <t>廖○欣</t>
  </si>
  <si>
    <t>邱○臺</t>
  </si>
  <si>
    <t>高○釧</t>
  </si>
  <si>
    <t>宋○綸</t>
  </si>
  <si>
    <t>魏○艾</t>
  </si>
  <si>
    <t>邱○蓁</t>
  </si>
  <si>
    <t>劉○廷</t>
  </si>
  <si>
    <t>王○萱</t>
  </si>
  <si>
    <t>徐○謙</t>
  </si>
  <si>
    <t>邱○洺</t>
  </si>
  <si>
    <t>饒○杰</t>
  </si>
  <si>
    <t>黃○宣</t>
  </si>
  <si>
    <t>張○棋</t>
  </si>
  <si>
    <t>彭○綺</t>
  </si>
  <si>
    <t>張○庭</t>
  </si>
  <si>
    <t>邱○振</t>
  </si>
  <si>
    <t>陳○勛</t>
  </si>
  <si>
    <t>張○潔</t>
  </si>
  <si>
    <t>何○成</t>
  </si>
  <si>
    <t>鄧○婷</t>
  </si>
  <si>
    <t>陳○紅</t>
  </si>
  <si>
    <t>廖○忻</t>
  </si>
  <si>
    <t>彭○郁</t>
  </si>
  <si>
    <t>張○婷</t>
  </si>
  <si>
    <t>林○君</t>
  </si>
  <si>
    <t>徐○展</t>
  </si>
  <si>
    <t>陳○芸</t>
  </si>
  <si>
    <t>吳○潔</t>
  </si>
  <si>
    <t>邱○萱</t>
  </si>
  <si>
    <t>康○譜</t>
  </si>
  <si>
    <t>張○瑄</t>
  </si>
  <si>
    <t>廖○戎</t>
  </si>
  <si>
    <t>王○</t>
  </si>
  <si>
    <t>人數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</si>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</sst>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0_ "/>
    <numFmt numFmtId="179" formatCode="0\ "/>
  </numFmts>
  <fonts count="5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5"/>
      <name val="Times New Roman"/>
      <family val="1"/>
    </font>
    <font>
      <sz val="7"/>
      <name val="標楷體"/>
      <family val="4"/>
      <charset val="136"/>
    </font>
    <font>
      <sz val="12"/>
      <name val="Times New Roman"/>
      <family val="1"/>
    </font>
    <font>
      <sz val="15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Times New Roman"/>
      <family val="1"/>
    </font>
    <font>
      <sz val="7"/>
      <color indexed="8"/>
      <name val="標楷體"/>
      <family val="4"/>
      <charset val="136"/>
    </font>
    <font>
      <sz val="15"/>
      <name val="新細明體"/>
      <family val="1"/>
      <charset val="136"/>
    </font>
    <font>
      <b/>
      <sz val="10"/>
      <name val="Times New Roman"/>
      <family val="1"/>
    </font>
    <font>
      <sz val="14"/>
      <name val="標楷體"/>
      <family val="4"/>
      <charset val="136"/>
    </font>
    <font>
      <b/>
      <sz val="20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FF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6"/>
      <name val="新細明體"/>
      <family val="1"/>
      <charset val="136"/>
    </font>
    <font>
      <sz val="10"/>
      <color indexed="8"/>
      <name val="MingLiU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08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Protection="1">
      <alignment vertical="center"/>
      <protection locked="0"/>
    </xf>
    <xf numFmtId="0" fontId="26" fillId="0" borderId="42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49" fontId="27" fillId="0" borderId="33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178" fontId="27" fillId="0" borderId="33" xfId="0" applyNumberFormat="1" applyFont="1" applyBorder="1" applyAlignment="1">
      <alignment horizontal="right" vertical="center"/>
    </xf>
    <xf numFmtId="178" fontId="27" fillId="0" borderId="14" xfId="0" applyNumberFormat="1" applyFont="1" applyBorder="1" applyAlignment="1">
      <alignment horizontal="right" vertical="center"/>
    </xf>
    <xf numFmtId="177" fontId="27" fillId="0" borderId="14" xfId="0" applyNumberFormat="1" applyFont="1" applyBorder="1" applyAlignment="1">
      <alignment horizontal="right" vertical="center"/>
    </xf>
    <xf numFmtId="177" fontId="27" fillId="0" borderId="34" xfId="0" applyNumberFormat="1" applyFont="1" applyBorder="1" applyAlignment="1">
      <alignment horizontal="right" vertical="center"/>
    </xf>
    <xf numFmtId="178" fontId="27" fillId="0" borderId="33" xfId="0" applyNumberFormat="1" applyFont="1" applyBorder="1" applyAlignment="1">
      <alignment horizontal="right" vertical="center" wrapText="1"/>
    </xf>
    <xf numFmtId="177" fontId="27" fillId="0" borderId="33" xfId="0" applyNumberFormat="1" applyFont="1" applyBorder="1" applyAlignment="1">
      <alignment horizontal="right" vertical="center"/>
    </xf>
    <xf numFmtId="177" fontId="29" fillId="0" borderId="34" xfId="0" applyNumberFormat="1" applyFont="1" applyBorder="1" applyAlignment="1">
      <alignment horizontal="right" vertical="center"/>
    </xf>
    <xf numFmtId="177" fontId="27" fillId="0" borderId="12" xfId="0" applyNumberFormat="1" applyFont="1" applyBorder="1" applyAlignment="1">
      <alignment horizontal="right" vertical="center"/>
    </xf>
    <xf numFmtId="49" fontId="27" fillId="0" borderId="35" xfId="0" applyNumberFormat="1" applyFont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center" vertical="center" wrapText="1"/>
    </xf>
    <xf numFmtId="49" fontId="28" fillId="0" borderId="37" xfId="0" applyNumberFormat="1" applyFont="1" applyBorder="1" applyAlignment="1">
      <alignment horizontal="center" vertical="center" wrapText="1"/>
    </xf>
    <xf numFmtId="178" fontId="27" fillId="0" borderId="35" xfId="0" applyNumberFormat="1" applyFont="1" applyBorder="1" applyAlignment="1">
      <alignment horizontal="right" vertical="center"/>
    </xf>
    <xf numFmtId="178" fontId="27" fillId="0" borderId="36" xfId="0" applyNumberFormat="1" applyFont="1" applyBorder="1" applyAlignment="1">
      <alignment horizontal="right" vertical="center"/>
    </xf>
    <xf numFmtId="177" fontId="27" fillId="0" borderId="36" xfId="0" applyNumberFormat="1" applyFont="1" applyBorder="1" applyAlignment="1">
      <alignment horizontal="right" vertical="center"/>
    </xf>
    <xf numFmtId="177" fontId="27" fillId="0" borderId="37" xfId="0" applyNumberFormat="1" applyFont="1" applyBorder="1" applyAlignment="1">
      <alignment horizontal="right" vertical="center"/>
    </xf>
    <xf numFmtId="178" fontId="27" fillId="0" borderId="35" xfId="0" applyNumberFormat="1" applyFont="1" applyBorder="1" applyAlignment="1">
      <alignment horizontal="right" vertical="center" wrapText="1"/>
    </xf>
    <xf numFmtId="177" fontId="27" fillId="0" borderId="35" xfId="0" applyNumberFormat="1" applyFont="1" applyBorder="1" applyAlignment="1">
      <alignment horizontal="right" vertical="center"/>
    </xf>
    <xf numFmtId="177" fontId="29" fillId="0" borderId="37" xfId="0" applyNumberFormat="1" applyFont="1" applyBorder="1" applyAlignment="1">
      <alignment horizontal="right" vertical="center"/>
    </xf>
    <xf numFmtId="177" fontId="27" fillId="0" borderId="47" xfId="0" applyNumberFormat="1" applyFont="1" applyBorder="1" applyAlignment="1">
      <alignment horizontal="right" vertical="center"/>
    </xf>
    <xf numFmtId="0" fontId="25" fillId="0" borderId="42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center" vertical="center" shrinkToFit="1"/>
    </xf>
    <xf numFmtId="178" fontId="27" fillId="0" borderId="61" xfId="0" applyNumberFormat="1" applyFont="1" applyBorder="1" applyAlignment="1">
      <alignment horizontal="right" vertical="center"/>
    </xf>
    <xf numFmtId="178" fontId="27" fillId="0" borderId="62" xfId="0" applyNumberFormat="1" applyFont="1" applyBorder="1" applyAlignment="1">
      <alignment horizontal="right" vertical="center"/>
    </xf>
    <xf numFmtId="177" fontId="29" fillId="0" borderId="62" xfId="0" applyNumberFormat="1" applyFont="1" applyBorder="1" applyAlignment="1">
      <alignment horizontal="right" vertical="center"/>
    </xf>
    <xf numFmtId="177" fontId="29" fillId="0" borderId="63" xfId="0" applyNumberFormat="1" applyFont="1" applyBorder="1" applyAlignment="1">
      <alignment horizontal="right" vertical="center"/>
    </xf>
    <xf numFmtId="178" fontId="29" fillId="0" borderId="61" xfId="0" applyNumberFormat="1" applyFont="1" applyBorder="1" applyAlignment="1">
      <alignment horizontal="right" vertical="center"/>
    </xf>
    <xf numFmtId="177" fontId="29" fillId="0" borderId="54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178" fontId="27" fillId="0" borderId="57" xfId="0" applyNumberFormat="1" applyFont="1" applyBorder="1" applyAlignment="1">
      <alignment horizontal="right" vertical="center"/>
    </xf>
    <xf numFmtId="178" fontId="27" fillId="0" borderId="58" xfId="0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6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8" fontId="27" fillId="0" borderId="74" xfId="0" applyNumberFormat="1" applyFont="1" applyBorder="1" applyAlignment="1">
      <alignment horizontal="right" vertical="center"/>
    </xf>
    <xf numFmtId="178" fontId="27" fillId="0" borderId="75" xfId="0" applyNumberFormat="1" applyFont="1" applyBorder="1" applyAlignment="1">
      <alignment horizontal="right" vertical="center"/>
    </xf>
    <xf numFmtId="177" fontId="29" fillId="0" borderId="75" xfId="0" applyNumberFormat="1" applyFont="1" applyBorder="1" applyAlignment="1">
      <alignment horizontal="right" vertical="center"/>
    </xf>
    <xf numFmtId="177" fontId="29" fillId="0" borderId="76" xfId="0" applyNumberFormat="1" applyFont="1" applyBorder="1" applyAlignment="1">
      <alignment horizontal="right" vertical="center"/>
    </xf>
    <xf numFmtId="178" fontId="29" fillId="0" borderId="74" xfId="0" applyNumberFormat="1" applyFont="1" applyBorder="1" applyAlignment="1">
      <alignment horizontal="right" vertical="center"/>
    </xf>
    <xf numFmtId="177" fontId="29" fillId="0" borderId="77" xfId="0" applyNumberFormat="1" applyFont="1" applyBorder="1" applyAlignment="1">
      <alignment horizontal="right" vertical="center"/>
    </xf>
    <xf numFmtId="178" fontId="27" fillId="0" borderId="78" xfId="0" applyNumberFormat="1" applyFont="1" applyBorder="1" applyAlignment="1">
      <alignment horizontal="right" vertical="center"/>
    </xf>
    <xf numFmtId="178" fontId="27" fillId="0" borderId="79" xfId="0" applyNumberFormat="1" applyFont="1" applyBorder="1" applyAlignment="1">
      <alignment horizontal="right" vertical="center"/>
    </xf>
    <xf numFmtId="177" fontId="29" fillId="0" borderId="79" xfId="0" applyNumberFormat="1" applyFont="1" applyBorder="1" applyAlignment="1">
      <alignment horizontal="right" vertical="center"/>
    </xf>
    <xf numFmtId="177" fontId="29" fillId="0" borderId="80" xfId="0" applyNumberFormat="1" applyFont="1" applyBorder="1" applyAlignment="1">
      <alignment horizontal="right" vertical="center"/>
    </xf>
    <xf numFmtId="178" fontId="29" fillId="0" borderId="78" xfId="0" applyNumberFormat="1" applyFont="1" applyBorder="1" applyAlignment="1">
      <alignment horizontal="right" vertical="center"/>
    </xf>
    <xf numFmtId="177" fontId="29" fillId="0" borderId="51" xfId="0" applyNumberFormat="1" applyFont="1" applyBorder="1" applyAlignment="1">
      <alignment horizontal="right" vertical="center"/>
    </xf>
    <xf numFmtId="177" fontId="25" fillId="0" borderId="65" xfId="0" applyNumberFormat="1" applyFont="1" applyBorder="1" applyAlignment="1">
      <alignment horizontal="center" vertical="center" wrapText="1"/>
    </xf>
    <xf numFmtId="0" fontId="38" fillId="0" borderId="0" xfId="0" applyFont="1">
      <alignment vertical="center"/>
    </xf>
    <xf numFmtId="178" fontId="27" fillId="25" borderId="74" xfId="0" applyNumberFormat="1" applyFont="1" applyFill="1" applyBorder="1" applyAlignment="1">
      <alignment horizontal="right" vertical="center"/>
    </xf>
    <xf numFmtId="178" fontId="27" fillId="25" borderId="75" xfId="0" applyNumberFormat="1" applyFont="1" applyFill="1" applyBorder="1" applyAlignment="1">
      <alignment horizontal="right" vertical="center"/>
    </xf>
    <xf numFmtId="177" fontId="29" fillId="25" borderId="75" xfId="0" applyNumberFormat="1" applyFont="1" applyFill="1" applyBorder="1" applyAlignment="1">
      <alignment horizontal="right" vertical="center"/>
    </xf>
    <xf numFmtId="177" fontId="29" fillId="25" borderId="76" xfId="0" applyNumberFormat="1" applyFont="1" applyFill="1" applyBorder="1" applyAlignment="1">
      <alignment horizontal="right" vertical="center"/>
    </xf>
    <xf numFmtId="178" fontId="29" fillId="25" borderId="74" xfId="0" applyNumberFormat="1" applyFont="1" applyFill="1" applyBorder="1" applyAlignment="1">
      <alignment horizontal="right" vertical="center"/>
    </xf>
    <xf numFmtId="177" fontId="29" fillId="25" borderId="77" xfId="0" applyNumberFormat="1" applyFont="1" applyFill="1" applyBorder="1" applyAlignment="1">
      <alignment horizontal="right" vertical="center"/>
    </xf>
    <xf numFmtId="0" fontId="40" fillId="0" borderId="0" xfId="0" applyFont="1" applyBorder="1">
      <alignment vertical="center"/>
    </xf>
    <xf numFmtId="0" fontId="0" fillId="0" borderId="0" xfId="0" applyBorder="1">
      <alignment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5" xfId="0" applyFont="1" applyBorder="1" applyAlignment="1">
      <alignment vertical="center" wrapText="1"/>
    </xf>
    <xf numFmtId="49" fontId="28" fillId="0" borderId="81" xfId="0" applyNumberFormat="1" applyFont="1" applyBorder="1" applyAlignment="1">
      <alignment horizontal="center" vertical="center" wrapText="1"/>
    </xf>
    <xf numFmtId="178" fontId="42" fillId="0" borderId="82" xfId="0" applyNumberFormat="1" applyFont="1" applyBorder="1" applyAlignment="1">
      <alignment horizontal="right" vertical="center"/>
    </xf>
    <xf numFmtId="178" fontId="42" fillId="0" borderId="83" xfId="0" applyNumberFormat="1" applyFont="1" applyBorder="1" applyAlignment="1">
      <alignment horizontal="right" vertical="center"/>
    </xf>
    <xf numFmtId="177" fontId="42" fillId="0" borderId="84" xfId="0" applyNumberFormat="1" applyFont="1" applyBorder="1" applyAlignment="1">
      <alignment horizontal="right" vertical="center"/>
    </xf>
    <xf numFmtId="49" fontId="28" fillId="0" borderId="92" xfId="0" applyNumberFormat="1" applyFont="1" applyBorder="1" applyAlignment="1">
      <alignment horizontal="center" vertical="center" wrapText="1"/>
    </xf>
    <xf numFmtId="178" fontId="42" fillId="0" borderId="31" xfId="0" applyNumberFormat="1" applyFont="1" applyBorder="1" applyAlignment="1">
      <alignment horizontal="right" vertical="center"/>
    </xf>
    <xf numFmtId="178" fontId="42" fillId="0" borderId="11" xfId="0" applyNumberFormat="1" applyFont="1" applyBorder="1" applyAlignment="1">
      <alignment horizontal="right" vertical="center"/>
    </xf>
    <xf numFmtId="177" fontId="42" fillId="0" borderId="93" xfId="0" applyNumberFormat="1" applyFont="1" applyBorder="1" applyAlignment="1">
      <alignment horizontal="right" vertical="center"/>
    </xf>
    <xf numFmtId="49" fontId="28" fillId="0" borderId="88" xfId="0" applyNumberFormat="1" applyFont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178" fontId="27" fillId="0" borderId="31" xfId="0" applyNumberFormat="1" applyFont="1" applyBorder="1" applyAlignment="1">
      <alignment horizontal="right" vertical="center"/>
    </xf>
    <xf numFmtId="178" fontId="27" fillId="0" borderId="11" xfId="0" applyNumberFormat="1" applyFont="1" applyBorder="1" applyAlignment="1">
      <alignment horizontal="right" vertical="center"/>
    </xf>
    <xf numFmtId="179" fontId="27" fillId="0" borderId="11" xfId="0" applyNumberFormat="1" applyFont="1" applyBorder="1" applyAlignment="1">
      <alignment horizontal="right" vertical="center"/>
    </xf>
    <xf numFmtId="179" fontId="27" fillId="0" borderId="93" xfId="0" applyNumberFormat="1" applyFont="1" applyBorder="1" applyAlignment="1">
      <alignment horizontal="right" vertical="center"/>
    </xf>
    <xf numFmtId="179" fontId="27" fillId="0" borderId="31" xfId="0" applyNumberFormat="1" applyFont="1" applyBorder="1" applyAlignment="1">
      <alignment horizontal="right" vertical="center"/>
    </xf>
    <xf numFmtId="179" fontId="29" fillId="0" borderId="93" xfId="0" applyNumberFormat="1" applyFont="1" applyBorder="1" applyAlignment="1">
      <alignment horizontal="right" vertical="center"/>
    </xf>
    <xf numFmtId="179" fontId="27" fillId="0" borderId="16" xfId="0" applyNumberFormat="1" applyFont="1" applyBorder="1" applyAlignment="1">
      <alignment horizontal="right" vertical="center"/>
    </xf>
    <xf numFmtId="49" fontId="27" fillId="0" borderId="42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178" fontId="27" fillId="0" borderId="42" xfId="0" applyNumberFormat="1" applyFont="1" applyBorder="1" applyAlignment="1">
      <alignment horizontal="right" vertical="center"/>
    </xf>
    <xf numFmtId="178" fontId="27" fillId="0" borderId="44" xfId="0" applyNumberFormat="1" applyFont="1" applyBorder="1" applyAlignment="1">
      <alignment horizontal="right" vertical="center"/>
    </xf>
    <xf numFmtId="179" fontId="27" fillId="0" borderId="44" xfId="0" applyNumberFormat="1" applyFont="1" applyBorder="1" applyAlignment="1">
      <alignment horizontal="right" vertical="center"/>
    </xf>
    <xf numFmtId="179" fontId="27" fillId="0" borderId="45" xfId="0" applyNumberFormat="1" applyFont="1" applyBorder="1" applyAlignment="1">
      <alignment horizontal="right" vertical="center"/>
    </xf>
    <xf numFmtId="179" fontId="27" fillId="0" borderId="42" xfId="0" applyNumberFormat="1" applyFont="1" applyBorder="1" applyAlignment="1">
      <alignment horizontal="right" vertical="center"/>
    </xf>
    <xf numFmtId="179" fontId="29" fillId="0" borderId="45" xfId="0" applyNumberFormat="1" applyFont="1" applyBorder="1" applyAlignment="1">
      <alignment horizontal="right" vertical="center"/>
    </xf>
    <xf numFmtId="179" fontId="27" fillId="0" borderId="46" xfId="0" applyNumberFormat="1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178" fontId="27" fillId="0" borderId="82" xfId="0" applyNumberFormat="1" applyFont="1" applyBorder="1" applyAlignment="1">
      <alignment horizontal="right" vertical="center"/>
    </xf>
    <xf numFmtId="178" fontId="27" fillId="0" borderId="83" xfId="0" applyNumberFormat="1" applyFont="1" applyBorder="1" applyAlignment="1">
      <alignment horizontal="right" vertical="center"/>
    </xf>
    <xf numFmtId="179" fontId="27" fillId="0" borderId="83" xfId="0" applyNumberFormat="1" applyFont="1" applyBorder="1" applyAlignment="1">
      <alignment horizontal="right" vertical="center"/>
    </xf>
    <xf numFmtId="179" fontId="27" fillId="0" borderId="84" xfId="0" applyNumberFormat="1" applyFont="1" applyBorder="1" applyAlignment="1">
      <alignment horizontal="right" vertical="center"/>
    </xf>
    <xf numFmtId="179" fontId="27" fillId="0" borderId="85" xfId="0" applyNumberFormat="1" applyFont="1" applyBorder="1" applyAlignment="1">
      <alignment horizontal="right" vertical="center"/>
    </xf>
    <xf numFmtId="179" fontId="27" fillId="0" borderId="27" xfId="0" applyNumberFormat="1" applyFont="1" applyBorder="1" applyAlignment="1">
      <alignment horizontal="right" vertical="center"/>
    </xf>
    <xf numFmtId="179" fontId="27" fillId="0" borderId="13" xfId="0" applyNumberFormat="1" applyFont="1" applyBorder="1" applyAlignment="1">
      <alignment horizontal="right" vertical="center"/>
    </xf>
    <xf numFmtId="179" fontId="27" fillId="0" borderId="25" xfId="0" applyNumberFormat="1" applyFont="1" applyBorder="1" applyAlignment="1">
      <alignment horizontal="right" vertical="center"/>
    </xf>
    <xf numFmtId="179" fontId="27" fillId="0" borderId="37" xfId="0" applyNumberFormat="1" applyFont="1" applyBorder="1" applyAlignment="1">
      <alignment horizontal="right" vertical="center"/>
    </xf>
    <xf numFmtId="179" fontId="27" fillId="0" borderId="43" xfId="0" applyNumberFormat="1" applyFont="1" applyBorder="1" applyAlignment="1">
      <alignment horizontal="right" vertical="center"/>
    </xf>
    <xf numFmtId="178" fontId="29" fillId="0" borderId="82" xfId="0" applyNumberFormat="1" applyFont="1" applyBorder="1" applyAlignment="1">
      <alignment horizontal="right" vertical="center"/>
    </xf>
    <xf numFmtId="178" fontId="29" fillId="0" borderId="83" xfId="0" applyNumberFormat="1" applyFont="1" applyBorder="1" applyAlignment="1">
      <alignment horizontal="right" vertical="center"/>
    </xf>
    <xf numFmtId="179" fontId="29" fillId="0" borderId="83" xfId="0" applyNumberFormat="1" applyFont="1" applyBorder="1" applyAlignment="1">
      <alignment horizontal="right" vertical="center"/>
    </xf>
    <xf numFmtId="179" fontId="29" fillId="0" borderId="84" xfId="0" applyNumberFormat="1" applyFont="1" applyBorder="1" applyAlignment="1">
      <alignment horizontal="right" vertical="center"/>
    </xf>
    <xf numFmtId="178" fontId="29" fillId="0" borderId="31" xfId="0" applyNumberFormat="1" applyFont="1" applyBorder="1" applyAlignment="1">
      <alignment horizontal="right" vertical="center"/>
    </xf>
    <xf numFmtId="178" fontId="29" fillId="0" borderId="11" xfId="0" applyNumberFormat="1" applyFont="1" applyBorder="1" applyAlignment="1">
      <alignment horizontal="right" vertical="center"/>
    </xf>
    <xf numFmtId="179" fontId="29" fillId="0" borderId="11" xfId="0" applyNumberFormat="1" applyFont="1" applyBorder="1" applyAlignment="1">
      <alignment horizontal="right" vertical="center"/>
    </xf>
    <xf numFmtId="179" fontId="29" fillId="0" borderId="27" xfId="0" applyNumberFormat="1" applyFont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8" fontId="29" fillId="0" borderId="42" xfId="0" applyNumberFormat="1" applyFont="1" applyBorder="1" applyAlignment="1">
      <alignment horizontal="right" vertical="center"/>
    </xf>
    <xf numFmtId="178" fontId="29" fillId="0" borderId="44" xfId="0" applyNumberFormat="1" applyFont="1" applyBorder="1" applyAlignment="1">
      <alignment horizontal="right" vertical="center"/>
    </xf>
    <xf numFmtId="179" fontId="29" fillId="0" borderId="44" xfId="0" applyNumberFormat="1" applyFont="1" applyBorder="1" applyAlignment="1">
      <alignment horizontal="right" vertical="center"/>
    </xf>
    <xf numFmtId="179" fontId="0" fillId="0" borderId="37" xfId="0" applyNumberFormat="1" applyBorder="1" applyAlignment="1">
      <alignment horizontal="right" vertical="center"/>
    </xf>
    <xf numFmtId="0" fontId="32" fillId="0" borderId="97" xfId="0" applyFont="1" applyBorder="1" applyAlignment="1">
      <alignment vertical="center"/>
    </xf>
    <xf numFmtId="0" fontId="44" fillId="0" borderId="0" xfId="0" applyFont="1">
      <alignment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40" xfId="0" applyFont="1" applyBorder="1" applyAlignment="1">
      <alignment vertical="center"/>
    </xf>
    <xf numFmtId="0" fontId="32" fillId="0" borderId="40" xfId="0" applyFont="1" applyBorder="1" applyAlignment="1">
      <alignment horizontal="center" vertical="center"/>
    </xf>
    <xf numFmtId="0" fontId="32" fillId="0" borderId="40" xfId="0" applyFont="1" applyBorder="1" applyAlignment="1">
      <alignment vertical="center" shrinkToFit="1"/>
    </xf>
    <xf numFmtId="0" fontId="26" fillId="0" borderId="48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28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45" fillId="0" borderId="20" xfId="0" applyFont="1" applyBorder="1" applyAlignment="1">
      <alignment horizontal="center" vertical="center" wrapText="1"/>
    </xf>
    <xf numFmtId="0" fontId="29" fillId="0" borderId="82" xfId="0" applyNumberFormat="1" applyFont="1" applyBorder="1" applyAlignment="1">
      <alignment horizontal="center" vertical="center"/>
    </xf>
    <xf numFmtId="0" fontId="29" fillId="0" borderId="83" xfId="0" applyNumberFormat="1" applyFont="1" applyBorder="1" applyAlignment="1">
      <alignment horizontal="center" vertical="center"/>
    </xf>
    <xf numFmtId="0" fontId="29" fillId="0" borderId="84" xfId="0" applyNumberFormat="1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 wrapText="1"/>
    </xf>
    <xf numFmtId="0" fontId="29" fillId="0" borderId="31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9" fillId="0" borderId="93" xfId="0" applyNumberFormat="1" applyFont="1" applyBorder="1" applyAlignment="1">
      <alignment horizontal="center" vertical="center"/>
    </xf>
    <xf numFmtId="0" fontId="45" fillId="0" borderId="95" xfId="0" applyFont="1" applyBorder="1" applyAlignment="1">
      <alignment horizontal="center" vertical="center" wrapText="1"/>
    </xf>
    <xf numFmtId="0" fontId="29" fillId="0" borderId="42" xfId="0" applyNumberFormat="1" applyFont="1" applyBorder="1" applyAlignment="1">
      <alignment horizontal="center" vertical="center"/>
    </xf>
    <xf numFmtId="0" fontId="29" fillId="0" borderId="44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>
      <alignment horizontal="center" vertical="center"/>
    </xf>
    <xf numFmtId="0" fontId="27" fillId="0" borderId="31" xfId="0" applyNumberFormat="1" applyFont="1" applyBorder="1" applyAlignment="1">
      <alignment horizontal="center" vertical="center"/>
    </xf>
    <xf numFmtId="0" fontId="27" fillId="0" borderId="42" xfId="0" applyNumberFormat="1" applyFont="1" applyBorder="1" applyAlignment="1">
      <alignment horizontal="center" vertical="center"/>
    </xf>
    <xf numFmtId="0" fontId="27" fillId="0" borderId="8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1" fillId="0" borderId="40" xfId="0" applyFont="1" applyBorder="1" applyAlignment="1">
      <alignment vertical="center"/>
    </xf>
    <xf numFmtId="0" fontId="0" fillId="0" borderId="102" xfId="0" applyBorder="1">
      <alignment vertical="center"/>
    </xf>
    <xf numFmtId="0" fontId="4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2" fillId="0" borderId="0" xfId="0" applyFont="1" applyBorder="1" applyAlignment="1">
      <alignment vertical="center"/>
    </xf>
    <xf numFmtId="0" fontId="7" fillId="24" borderId="11" xfId="0" applyFont="1" applyFill="1" applyBorder="1" applyAlignment="1" applyProtection="1">
      <alignment horizontal="center" vertical="center" wrapText="1"/>
      <protection locked="0"/>
    </xf>
    <xf numFmtId="0" fontId="7" fillId="24" borderId="13" xfId="0" applyFont="1" applyFill="1" applyBorder="1" applyAlignment="1" applyProtection="1">
      <alignment horizontal="center" vertical="center" wrapText="1"/>
      <protection locked="0"/>
    </xf>
    <xf numFmtId="0" fontId="46" fillId="0" borderId="11" xfId="0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6" fillId="0" borderId="42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horizontal="center" vertical="center" shrinkToFit="1"/>
    </xf>
    <xf numFmtId="0" fontId="26" fillId="0" borderId="45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 shrinkToFit="1"/>
    </xf>
    <xf numFmtId="0" fontId="26" fillId="0" borderId="25" xfId="0" applyFont="1" applyFill="1" applyBorder="1" applyAlignment="1">
      <alignment horizontal="center" vertical="center" shrinkToFit="1"/>
    </xf>
    <xf numFmtId="49" fontId="27" fillId="0" borderId="11" xfId="0" applyNumberFormat="1" applyFont="1" applyBorder="1" applyAlignment="1">
      <alignment horizontal="center" vertical="center" wrapText="1"/>
    </xf>
    <xf numFmtId="177" fontId="27" fillId="0" borderId="31" xfId="0" applyNumberFormat="1" applyFont="1" applyBorder="1" applyAlignment="1">
      <alignment horizontal="right" vertical="center"/>
    </xf>
    <xf numFmtId="178" fontId="27" fillId="0" borderId="102" xfId="0" applyNumberFormat="1" applyFont="1" applyBorder="1" applyAlignment="1">
      <alignment horizontal="right" vertical="center"/>
    </xf>
    <xf numFmtId="0" fontId="35" fillId="0" borderId="0" xfId="42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32" fillId="0" borderId="40" xfId="0" applyFont="1" applyBorder="1" applyAlignment="1">
      <alignment horizontal="left" vertical="center"/>
    </xf>
    <xf numFmtId="0" fontId="29" fillId="0" borderId="98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28" fillId="0" borderId="9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56" fillId="0" borderId="0" xfId="0" applyFont="1">
      <alignment vertical="center"/>
    </xf>
    <xf numFmtId="0" fontId="48" fillId="0" borderId="0" xfId="0" applyFont="1">
      <alignment vertical="center"/>
    </xf>
    <xf numFmtId="0" fontId="49" fillId="0" borderId="101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51" fillId="0" borderId="94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52" fillId="0" borderId="41" xfId="0" applyFont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0" fontId="52" fillId="0" borderId="41" xfId="0" applyFont="1" applyBorder="1" applyAlignment="1">
      <alignment horizontal="left" vertical="center" wrapText="1" indent="2"/>
    </xf>
    <xf numFmtId="0" fontId="53" fillId="0" borderId="41" xfId="0" applyFont="1" applyBorder="1" applyAlignment="1">
      <alignment horizontal="center" vertical="center" wrapText="1"/>
    </xf>
    <xf numFmtId="0" fontId="52" fillId="0" borderId="41" xfId="0" applyFont="1" applyBorder="1" applyAlignment="1">
      <alignment vertical="center" wrapText="1"/>
    </xf>
    <xf numFmtId="49" fontId="57" fillId="0" borderId="73" xfId="0" applyNumberFormat="1" applyFont="1" applyBorder="1" applyAlignment="1">
      <alignment horizontal="left" vertical="center" shrinkToFit="1"/>
    </xf>
    <xf numFmtId="49" fontId="57" fillId="0" borderId="56" xfId="0" applyNumberFormat="1" applyFont="1" applyBorder="1" applyAlignment="1">
      <alignment horizontal="left" vertical="center" shrinkToFit="1"/>
    </xf>
    <xf numFmtId="49" fontId="57" fillId="25" borderId="73" xfId="0" applyNumberFormat="1" applyFont="1" applyFill="1" applyBorder="1" applyAlignment="1">
      <alignment horizontal="left" vertical="center" shrinkToFit="1"/>
    </xf>
    <xf numFmtId="49" fontId="32" fillId="0" borderId="60" xfId="0" applyNumberFormat="1" applyFont="1" applyBorder="1" applyAlignment="1">
      <alignment horizontal="center" vertical="center" shrinkToFit="1"/>
    </xf>
    <xf numFmtId="178" fontId="29" fillId="0" borderId="62" xfId="0" applyNumberFormat="1" applyFont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178" fontId="29" fillId="0" borderId="98" xfId="0" applyNumberFormat="1" applyFont="1" applyBorder="1" applyAlignment="1">
      <alignment horizontal="center" vertical="center"/>
    </xf>
    <xf numFmtId="178" fontId="29" fillId="0" borderId="99" xfId="0" applyNumberFormat="1" applyFont="1" applyBorder="1" applyAlignment="1">
      <alignment horizontal="center" vertical="center"/>
    </xf>
    <xf numFmtId="178" fontId="29" fillId="0" borderId="100" xfId="0" applyNumberFormat="1" applyFont="1" applyBorder="1" applyAlignment="1">
      <alignment horizontal="center" vertical="center"/>
    </xf>
    <xf numFmtId="0" fontId="29" fillId="0" borderId="98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32" fillId="0" borderId="97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50" xfId="0" applyBorder="1">
      <alignment vertical="center"/>
    </xf>
    <xf numFmtId="0" fontId="26" fillId="0" borderId="95" xfId="0" applyFont="1" applyBorder="1" applyAlignment="1">
      <alignment horizontal="center" vertical="center" wrapText="1"/>
    </xf>
    <xf numFmtId="0" fontId="0" fillId="0" borderId="89" xfId="0" applyBorder="1">
      <alignment vertical="center"/>
    </xf>
    <xf numFmtId="0" fontId="0" fillId="0" borderId="96" xfId="0" applyBorder="1">
      <alignment vertical="center"/>
    </xf>
    <xf numFmtId="0" fontId="26" fillId="0" borderId="98" xfId="0" applyFont="1" applyBorder="1" applyAlignment="1">
      <alignment horizontal="center" vertical="center" wrapText="1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26" fillId="0" borderId="20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15" xfId="0" applyFont="1" applyBorder="1">
      <alignment vertical="center"/>
    </xf>
    <xf numFmtId="0" fontId="3" fillId="0" borderId="50" xfId="0" applyFont="1" applyBorder="1">
      <alignment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5" fillId="0" borderId="20" xfId="0" applyFont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35" fillId="0" borderId="0" xfId="42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3" fillId="0" borderId="97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0" fillId="0" borderId="46" xfId="0" applyFont="1" applyFill="1" applyBorder="1">
      <alignment vertical="center"/>
    </xf>
    <xf numFmtId="0" fontId="26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>
      <alignment vertical="center"/>
    </xf>
    <xf numFmtId="0" fontId="26" fillId="0" borderId="33" xfId="0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25" fillId="0" borderId="48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32" fillId="0" borderId="40" xfId="0" applyFont="1" applyBorder="1" applyAlignment="1">
      <alignment horizontal="left" vertical="center"/>
    </xf>
    <xf numFmtId="0" fontId="32" fillId="0" borderId="40" xfId="0" applyFont="1" applyBorder="1" applyAlignment="1">
      <alignment horizontal="right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vertical="center" shrinkToFit="1"/>
    </xf>
    <xf numFmtId="0" fontId="26" fillId="0" borderId="3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5" fillId="0" borderId="2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106" xfId="0" applyFont="1" applyBorder="1" applyAlignment="1">
      <alignment horizontal="center" vertical="center" shrinkToFit="1"/>
    </xf>
    <xf numFmtId="0" fontId="25" fillId="0" borderId="107" xfId="0" applyFont="1" applyBorder="1" applyAlignment="1">
      <alignment horizontal="center" vertical="center" shrinkToFit="1"/>
    </xf>
    <xf numFmtId="0" fontId="25" fillId="0" borderId="10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0" fillId="0" borderId="42" xfId="0" applyFont="1" applyFill="1" applyBorder="1">
      <alignment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0" fillId="0" borderId="14" xfId="0" applyFill="1" applyBorder="1">
      <alignment vertical="center"/>
    </xf>
    <xf numFmtId="0" fontId="0" fillId="0" borderId="34" xfId="0" applyFill="1" applyBorder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42" xfId="0" applyFill="1" applyBorder="1">
      <alignment vertical="center"/>
    </xf>
    <xf numFmtId="0" fontId="25" fillId="0" borderId="32" xfId="0" applyFont="1" applyFill="1" applyBorder="1" applyAlignment="1">
      <alignment horizontal="center" vertical="center" wrapText="1"/>
    </xf>
    <xf numFmtId="0" fontId="0" fillId="0" borderId="43" xfId="0" applyFill="1" applyBorder="1">
      <alignment vertical="center"/>
    </xf>
    <xf numFmtId="177" fontId="27" fillId="0" borderId="71" xfId="0" applyNumberFormat="1" applyFont="1" applyBorder="1" applyAlignment="1">
      <alignment horizontal="right" vertical="center"/>
    </xf>
    <xf numFmtId="177" fontId="27" fillId="0" borderId="72" xfId="0" applyNumberFormat="1" applyFont="1" applyBorder="1" applyAlignment="1">
      <alignment horizontal="right" vertical="center"/>
    </xf>
    <xf numFmtId="176" fontId="25" fillId="0" borderId="67" xfId="0" applyNumberFormat="1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 wrapText="1"/>
    </xf>
    <xf numFmtId="177" fontId="27" fillId="0" borderId="69" xfId="0" applyNumberFormat="1" applyFont="1" applyBorder="1" applyAlignment="1">
      <alignment horizontal="right" vertical="center"/>
    </xf>
    <xf numFmtId="177" fontId="27" fillId="0" borderId="55" xfId="0" applyNumberFormat="1" applyFont="1" applyBorder="1" applyAlignment="1">
      <alignment horizontal="right" vertical="center"/>
    </xf>
    <xf numFmtId="0" fontId="32" fillId="0" borderId="51" xfId="0" applyFont="1" applyBorder="1" applyAlignment="1">
      <alignment horizontal="right" vertical="center"/>
    </xf>
    <xf numFmtId="0" fontId="25" fillId="0" borderId="52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42" fillId="0" borderId="95" xfId="0" applyFont="1" applyBorder="1" applyAlignment="1">
      <alignment horizontal="center" vertical="center"/>
    </xf>
    <xf numFmtId="0" fontId="42" fillId="0" borderId="96" xfId="0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49" fontId="28" fillId="0" borderId="90" xfId="0" applyNumberFormat="1" applyFont="1" applyBorder="1" applyAlignment="1">
      <alignment horizontal="center" vertical="center" shrinkToFit="1"/>
    </xf>
    <xf numFmtId="49" fontId="28" fillId="0" borderId="91" xfId="0" applyNumberFormat="1" applyFont="1" applyBorder="1" applyAlignment="1">
      <alignment horizontal="center" vertical="center" shrinkToFit="1"/>
    </xf>
    <xf numFmtId="49" fontId="28" fillId="0" borderId="94" xfId="0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5" fillId="0" borderId="10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93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05" xfId="0" applyFont="1" applyFill="1" applyBorder="1" applyAlignment="1">
      <alignment horizontal="center" vertical="center" shrinkToFit="1"/>
    </xf>
    <xf numFmtId="0" fontId="26" fillId="0" borderId="106" xfId="0" applyFont="1" applyFill="1" applyBorder="1" applyAlignment="1">
      <alignment horizontal="center" vertical="center" shrinkToFit="1"/>
    </xf>
    <xf numFmtId="0" fontId="26" fillId="0" borderId="107" xfId="0" applyFont="1" applyFill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wrapText="1"/>
    </xf>
    <xf numFmtId="176" fontId="25" fillId="0" borderId="68" xfId="0" applyNumberFormat="1" applyFont="1" applyBorder="1" applyAlignment="1">
      <alignment horizontal="center" vertical="center" wrapText="1"/>
    </xf>
    <xf numFmtId="177" fontId="27" fillId="0" borderId="108" xfId="0" applyNumberFormat="1" applyFont="1" applyBorder="1" applyAlignment="1">
      <alignment horizontal="right" vertical="center"/>
    </xf>
    <xf numFmtId="177" fontId="27" fillId="0" borderId="109" xfId="0" applyNumberFormat="1" applyFont="1" applyBorder="1" applyAlignment="1">
      <alignment horizontal="righ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</xdr:row>
      <xdr:rowOff>85725</xdr:rowOff>
    </xdr:from>
    <xdr:to>
      <xdr:col>4</xdr:col>
      <xdr:colOff>552450</xdr:colOff>
      <xdr:row>3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43100" y="790575"/>
          <a:ext cx="3409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6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考試日期：109.12.15～109.12.16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23</xdr:row>
      <xdr:rowOff>114300</xdr:rowOff>
    </xdr:from>
    <xdr:to>
      <xdr:col>2</xdr:col>
      <xdr:colOff>114300</xdr:colOff>
      <xdr:row>24</xdr:row>
      <xdr:rowOff>0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552575" y="461952975"/>
          <a:ext cx="981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23</xdr:row>
      <xdr:rowOff>104775</xdr:rowOff>
    </xdr:from>
    <xdr:to>
      <xdr:col>4</xdr:col>
      <xdr:colOff>38100</xdr:colOff>
      <xdr:row>24</xdr:row>
      <xdr:rowOff>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05100" y="461943450"/>
          <a:ext cx="838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14</xdr:row>
      <xdr:rowOff>190500</xdr:rowOff>
    </xdr:from>
    <xdr:to>
      <xdr:col>4</xdr:col>
      <xdr:colOff>228600</xdr:colOff>
      <xdr:row>17</xdr:row>
      <xdr:rowOff>0</xdr:rowOff>
    </xdr:to>
    <xdr:pic>
      <xdr:nvPicPr>
        <xdr:cNvPr id="10" name="圖片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533525" y="8963025"/>
          <a:ext cx="1019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14</xdr:row>
      <xdr:rowOff>190500</xdr:rowOff>
    </xdr:from>
    <xdr:to>
      <xdr:col>6</xdr:col>
      <xdr:colOff>180975</xdr:colOff>
      <xdr:row>17</xdr:row>
      <xdr:rowOff>0</xdr:rowOff>
    </xdr:to>
    <xdr:pic>
      <xdr:nvPicPr>
        <xdr:cNvPr id="11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676525" y="8963025"/>
          <a:ext cx="838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20</xdr:row>
      <xdr:rowOff>200025</xdr:rowOff>
    </xdr:from>
    <xdr:to>
      <xdr:col>4</xdr:col>
      <xdr:colOff>190500</xdr:colOff>
      <xdr:row>23</xdr:row>
      <xdr:rowOff>9525</xdr:rowOff>
    </xdr:to>
    <xdr:pic>
      <xdr:nvPicPr>
        <xdr:cNvPr id="6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495425" y="10172700"/>
          <a:ext cx="1019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314325</xdr:colOff>
      <xdr:row>20</xdr:row>
      <xdr:rowOff>200025</xdr:rowOff>
    </xdr:from>
    <xdr:to>
      <xdr:col>6</xdr:col>
      <xdr:colOff>142875</xdr:colOff>
      <xdr:row>23</xdr:row>
      <xdr:rowOff>9525</xdr:rowOff>
    </xdr:to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638425" y="10172700"/>
          <a:ext cx="838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17</xdr:row>
      <xdr:rowOff>171450</xdr:rowOff>
    </xdr:from>
    <xdr:to>
      <xdr:col>4</xdr:col>
      <xdr:colOff>146602</xdr:colOff>
      <xdr:row>19</xdr:row>
      <xdr:rowOff>114300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4124325"/>
          <a:ext cx="841927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404813</xdr:colOff>
      <xdr:row>17</xdr:row>
      <xdr:rowOff>171450</xdr:rowOff>
    </xdr:from>
    <xdr:to>
      <xdr:col>6</xdr:col>
      <xdr:colOff>190501</xdr:colOff>
      <xdr:row>19</xdr:row>
      <xdr:rowOff>125672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8913" y="4124325"/>
          <a:ext cx="795338" cy="373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14</xdr:row>
      <xdr:rowOff>190500</xdr:rowOff>
    </xdr:from>
    <xdr:to>
      <xdr:col>4</xdr:col>
      <xdr:colOff>314325</xdr:colOff>
      <xdr:row>16</xdr:row>
      <xdr:rowOff>114874</xdr:rowOff>
    </xdr:to>
    <xdr:pic>
      <xdr:nvPicPr>
        <xdr:cNvPr id="6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47825" y="9858375"/>
          <a:ext cx="742950" cy="34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261938</xdr:colOff>
      <xdr:row>14</xdr:row>
      <xdr:rowOff>190500</xdr:rowOff>
    </xdr:from>
    <xdr:to>
      <xdr:col>7</xdr:col>
      <xdr:colOff>180976</xdr:colOff>
      <xdr:row>16</xdr:row>
      <xdr:rowOff>151634</xdr:rowOff>
    </xdr:to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38438" y="9858375"/>
          <a:ext cx="719138" cy="38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261939</xdr:colOff>
      <xdr:row>40</xdr:row>
      <xdr:rowOff>0</xdr:rowOff>
    </xdr:from>
    <xdr:to>
      <xdr:col>3</xdr:col>
      <xdr:colOff>419100</xdr:colOff>
      <xdr:row>41</xdr:row>
      <xdr:rowOff>146280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33539" y="1762125"/>
          <a:ext cx="823911" cy="327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229505</xdr:colOff>
      <xdr:row>40</xdr:row>
      <xdr:rowOff>0</xdr:rowOff>
    </xdr:from>
    <xdr:to>
      <xdr:col>6</xdr:col>
      <xdr:colOff>42863</xdr:colOff>
      <xdr:row>41</xdr:row>
      <xdr:rowOff>128588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06005" y="1757362"/>
          <a:ext cx="689658" cy="309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9</xdr:row>
      <xdr:rowOff>38100</xdr:rowOff>
    </xdr:from>
    <xdr:to>
      <xdr:col>4</xdr:col>
      <xdr:colOff>238125</xdr:colOff>
      <xdr:row>11</xdr:row>
      <xdr:rowOff>9525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543050" y="3086100"/>
          <a:ext cx="1019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390525</xdr:colOff>
      <xdr:row>9</xdr:row>
      <xdr:rowOff>9525</xdr:rowOff>
    </xdr:from>
    <xdr:to>
      <xdr:col>6</xdr:col>
      <xdr:colOff>219075</xdr:colOff>
      <xdr:row>10</xdr:row>
      <xdr:rowOff>190500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14625" y="3057525"/>
          <a:ext cx="838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65550</xdr:row>
      <xdr:rowOff>57150</xdr:rowOff>
    </xdr:from>
    <xdr:to>
      <xdr:col>4</xdr:col>
      <xdr:colOff>409575</xdr:colOff>
      <xdr:row>65552</xdr:row>
      <xdr:rowOff>66675</xdr:rowOff>
    </xdr:to>
    <xdr:pic>
      <xdr:nvPicPr>
        <xdr:cNvPr id="8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00200" y="2867025"/>
          <a:ext cx="8763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65550</xdr:row>
      <xdr:rowOff>47625</xdr:rowOff>
    </xdr:from>
    <xdr:to>
      <xdr:col>7</xdr:col>
      <xdr:colOff>123825</xdr:colOff>
      <xdr:row>65552</xdr:row>
      <xdr:rowOff>57150</xdr:rowOff>
    </xdr:to>
    <xdr:pic>
      <xdr:nvPicPr>
        <xdr:cNvPr id="9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14625" y="2857500"/>
          <a:ext cx="819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14</xdr:row>
      <xdr:rowOff>76200</xdr:rowOff>
    </xdr:from>
    <xdr:to>
      <xdr:col>4</xdr:col>
      <xdr:colOff>285750</xdr:colOff>
      <xdr:row>15</xdr:row>
      <xdr:rowOff>0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476375" y="3276600"/>
          <a:ext cx="8763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14</xdr:row>
      <xdr:rowOff>66675</xdr:rowOff>
    </xdr:from>
    <xdr:to>
      <xdr:col>6</xdr:col>
      <xdr:colOff>409575</xdr:colOff>
      <xdr:row>15</xdr:row>
      <xdr:rowOff>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552700" y="3267075"/>
          <a:ext cx="8191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320</xdr:row>
      <xdr:rowOff>76200</xdr:rowOff>
    </xdr:from>
    <xdr:to>
      <xdr:col>3</xdr:col>
      <xdr:colOff>381000</xdr:colOff>
      <xdr:row>322</xdr:row>
      <xdr:rowOff>104775</xdr:rowOff>
    </xdr:to>
    <xdr:pic>
      <xdr:nvPicPr>
        <xdr:cNvPr id="8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640556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320</xdr:row>
      <xdr:rowOff>66675</xdr:rowOff>
    </xdr:from>
    <xdr:to>
      <xdr:col>6</xdr:col>
      <xdr:colOff>19050</xdr:colOff>
      <xdr:row>322</xdr:row>
      <xdr:rowOff>104775</xdr:rowOff>
    </xdr:to>
    <xdr:pic>
      <xdr:nvPicPr>
        <xdr:cNvPr id="9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640461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330</xdr:row>
      <xdr:rowOff>76200</xdr:rowOff>
    </xdr:from>
    <xdr:ext cx="876300" cy="428625"/>
    <xdr:pic>
      <xdr:nvPicPr>
        <xdr:cNvPr id="6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758952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152400</xdr:colOff>
      <xdr:row>330</xdr:row>
      <xdr:rowOff>66675</xdr:rowOff>
    </xdr:from>
    <xdr:ext cx="723900" cy="438150"/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758856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5" sqref="B25"/>
    </sheetView>
  </sheetViews>
  <sheetFormatPr defaultColWidth="15.75" defaultRowHeight="16.5"/>
  <cols>
    <col min="5" max="5" width="24.25" customWidth="1"/>
  </cols>
  <sheetData>
    <row r="1" spans="1:5" ht="27.75">
      <c r="A1" s="231" t="s">
        <v>150</v>
      </c>
      <c r="B1" s="231"/>
      <c r="C1" s="231"/>
      <c r="D1" s="231"/>
      <c r="E1" s="231"/>
    </row>
    <row r="2" spans="1:5" ht="27.75">
      <c r="A2" s="231" t="s">
        <v>138</v>
      </c>
      <c r="B2" s="231"/>
      <c r="C2" s="231"/>
      <c r="D2" s="231"/>
      <c r="E2" s="231"/>
    </row>
    <row r="3" spans="1:5" ht="21">
      <c r="A3" s="213"/>
    </row>
    <row r="5" spans="1:5" ht="19.5">
      <c r="A5" s="214"/>
    </row>
    <row r="6" spans="1:5" ht="17.25" thickBot="1">
      <c r="A6" s="151"/>
    </row>
    <row r="7" spans="1:5" ht="20.25" thickBot="1">
      <c r="A7" s="215" t="s">
        <v>139</v>
      </c>
      <c r="B7" s="216" t="s">
        <v>140</v>
      </c>
      <c r="C7" s="216" t="s">
        <v>141</v>
      </c>
      <c r="D7" s="217" t="s">
        <v>142</v>
      </c>
      <c r="E7" s="216" t="s">
        <v>264</v>
      </c>
    </row>
    <row r="8" spans="1:5" ht="83.25" thickBot="1">
      <c r="A8" s="218" t="s">
        <v>310</v>
      </c>
      <c r="B8" s="219">
        <v>56</v>
      </c>
      <c r="C8" s="220" t="s">
        <v>311</v>
      </c>
      <c r="D8" s="221" t="s">
        <v>312</v>
      </c>
      <c r="E8" s="222" t="s">
        <v>313</v>
      </c>
    </row>
    <row r="9" spans="1:5" ht="116.25" thickBot="1">
      <c r="A9" s="218" t="s">
        <v>314</v>
      </c>
      <c r="B9" s="219">
        <v>15</v>
      </c>
      <c r="C9" s="223" t="s">
        <v>315</v>
      </c>
      <c r="D9" s="224" t="s">
        <v>316</v>
      </c>
      <c r="E9" s="225" t="s">
        <v>317</v>
      </c>
    </row>
  </sheetData>
  <mergeCells count="2">
    <mergeCell ref="A1:E1"/>
    <mergeCell ref="A2:E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AC1" sqref="AC1:AC1048576"/>
    </sheetView>
  </sheetViews>
  <sheetFormatPr defaultColWidth="6.375" defaultRowHeight="16.5"/>
  <cols>
    <col min="1" max="2" width="5.25" bestFit="1" customWidth="1"/>
    <col min="3" max="3" width="8.5" customWidth="1"/>
    <col min="4" max="16" width="5.25" bestFit="1" customWidth="1"/>
    <col min="17" max="17" width="6" bestFit="1" customWidth="1"/>
    <col min="18" max="19" width="5.25" bestFit="1" customWidth="1"/>
    <col min="20" max="20" width="6.625" bestFit="1" customWidth="1"/>
    <col min="21" max="21" width="6.375" customWidth="1"/>
    <col min="22" max="23" width="5.25" bestFit="1" customWidth="1"/>
    <col min="24" max="24" width="6.25" bestFit="1" customWidth="1"/>
    <col min="25" max="26" width="5.25" bestFit="1" customWidth="1"/>
    <col min="27" max="27" width="6.25" bestFit="1" customWidth="1"/>
  </cols>
  <sheetData>
    <row r="1" spans="1:27" ht="17.25" customHeight="1">
      <c r="A1" s="298" t="s">
        <v>319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7.25" customHeight="1">
      <c r="A2" s="298" t="s">
        <v>336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 s="1" customFormat="1" ht="17.25" customHeight="1">
      <c r="A3" s="201" t="s">
        <v>337</v>
      </c>
      <c r="B3" s="202"/>
      <c r="C3" s="202"/>
      <c r="D3" s="202"/>
      <c r="E3" s="202"/>
      <c r="F3" s="202"/>
      <c r="G3" s="202"/>
      <c r="H3" s="202"/>
      <c r="I3" s="150"/>
      <c r="J3" s="150"/>
      <c r="K3" s="150"/>
      <c r="L3" s="150"/>
      <c r="M3" s="150"/>
      <c r="N3" s="201"/>
      <c r="O3" s="201"/>
      <c r="P3" s="204"/>
      <c r="Q3" s="204"/>
      <c r="R3" s="204"/>
      <c r="S3" s="204"/>
      <c r="T3" s="236" t="s">
        <v>338</v>
      </c>
      <c r="U3" s="236"/>
      <c r="V3" s="236"/>
      <c r="W3" s="236"/>
      <c r="X3" s="236"/>
      <c r="Y3" s="204"/>
      <c r="Z3" s="205"/>
      <c r="AA3" s="205"/>
    </row>
    <row r="4" spans="1:27" ht="17.25" thickBot="1">
      <c r="A4" s="206" t="s">
        <v>339</v>
      </c>
      <c r="B4" s="206"/>
      <c r="C4" s="206"/>
      <c r="D4" s="206"/>
      <c r="E4" s="206"/>
      <c r="F4" s="206"/>
      <c r="G4" s="206"/>
      <c r="H4" s="206"/>
      <c r="I4" s="303" t="s">
        <v>340</v>
      </c>
      <c r="J4" s="303"/>
      <c r="K4" s="303"/>
      <c r="L4" s="303"/>
      <c r="M4" s="303"/>
      <c r="N4" s="206"/>
      <c r="O4" s="206"/>
      <c r="P4" s="206"/>
      <c r="Q4" s="181"/>
      <c r="R4" s="181"/>
      <c r="S4" s="181"/>
      <c r="T4" s="181"/>
      <c r="U4" s="181"/>
      <c r="V4" s="304" t="s">
        <v>341</v>
      </c>
      <c r="W4" s="304"/>
      <c r="X4" s="304"/>
      <c r="Y4" s="304"/>
      <c r="Z4" s="304"/>
      <c r="AA4" s="304"/>
    </row>
    <row r="5" spans="1:27">
      <c r="A5" s="305" t="s">
        <v>342</v>
      </c>
      <c r="B5" s="307" t="s">
        <v>343</v>
      </c>
      <c r="C5" s="309" t="s">
        <v>30</v>
      </c>
      <c r="D5" s="264" t="s">
        <v>20</v>
      </c>
      <c r="E5" s="254"/>
      <c r="F5" s="254"/>
      <c r="G5" s="254"/>
      <c r="H5" s="255"/>
      <c r="I5" s="264" t="s">
        <v>21</v>
      </c>
      <c r="J5" s="254"/>
      <c r="K5" s="254"/>
      <c r="L5" s="254"/>
      <c r="M5" s="255"/>
      <c r="N5" s="264" t="s">
        <v>22</v>
      </c>
      <c r="O5" s="254"/>
      <c r="P5" s="255"/>
      <c r="Q5" s="264" t="s">
        <v>344</v>
      </c>
      <c r="R5" s="254"/>
      <c r="S5" s="255"/>
      <c r="T5" s="295" t="s">
        <v>345</v>
      </c>
      <c r="U5" s="296"/>
      <c r="V5" s="296"/>
      <c r="W5" s="296"/>
      <c r="X5" s="296"/>
      <c r="Y5" s="296"/>
      <c r="Z5" s="296"/>
      <c r="AA5" s="297"/>
    </row>
    <row r="6" spans="1:27">
      <c r="A6" s="306"/>
      <c r="B6" s="308"/>
      <c r="C6" s="310"/>
      <c r="D6" s="343" t="s">
        <v>8</v>
      </c>
      <c r="E6" s="345" t="s">
        <v>346</v>
      </c>
      <c r="F6" s="345" t="s">
        <v>26</v>
      </c>
      <c r="G6" s="345" t="s">
        <v>27</v>
      </c>
      <c r="H6" s="282" t="s">
        <v>31</v>
      </c>
      <c r="I6" s="343" t="s">
        <v>8</v>
      </c>
      <c r="J6" s="345" t="s">
        <v>9</v>
      </c>
      <c r="K6" s="345" t="s">
        <v>26</v>
      </c>
      <c r="L6" s="345" t="s">
        <v>27</v>
      </c>
      <c r="M6" s="282" t="s">
        <v>31</v>
      </c>
      <c r="N6" s="343" t="s">
        <v>26</v>
      </c>
      <c r="O6" s="293" t="s">
        <v>27</v>
      </c>
      <c r="P6" s="351" t="s">
        <v>31</v>
      </c>
      <c r="Q6" s="343" t="s">
        <v>26</v>
      </c>
      <c r="R6" s="293" t="s">
        <v>27</v>
      </c>
      <c r="S6" s="351" t="s">
        <v>31</v>
      </c>
      <c r="T6" s="354" t="s">
        <v>347</v>
      </c>
      <c r="U6" s="359" t="s">
        <v>15</v>
      </c>
      <c r="V6" s="354" t="s">
        <v>32</v>
      </c>
      <c r="W6" s="355"/>
      <c r="X6" s="356"/>
      <c r="Y6" s="357" t="s">
        <v>33</v>
      </c>
      <c r="Z6" s="355"/>
      <c r="AA6" s="356"/>
    </row>
    <row r="7" spans="1:27" ht="17.25" thickBot="1">
      <c r="A7" s="334"/>
      <c r="B7" s="335"/>
      <c r="C7" s="336"/>
      <c r="D7" s="344"/>
      <c r="E7" s="346"/>
      <c r="F7" s="346"/>
      <c r="G7" s="346"/>
      <c r="H7" s="283"/>
      <c r="I7" s="344"/>
      <c r="J7" s="346"/>
      <c r="K7" s="346"/>
      <c r="L7" s="346"/>
      <c r="M7" s="283"/>
      <c r="N7" s="344"/>
      <c r="O7" s="294"/>
      <c r="P7" s="352"/>
      <c r="Q7" s="344"/>
      <c r="R7" s="294"/>
      <c r="S7" s="352"/>
      <c r="T7" s="358"/>
      <c r="U7" s="360"/>
      <c r="V7" s="32" t="s">
        <v>12</v>
      </c>
      <c r="W7" s="33" t="s">
        <v>34</v>
      </c>
      <c r="X7" s="34" t="s">
        <v>35</v>
      </c>
      <c r="Y7" s="35" t="s">
        <v>12</v>
      </c>
      <c r="Z7" s="33" t="s">
        <v>34</v>
      </c>
      <c r="AA7" s="34" t="s">
        <v>35</v>
      </c>
    </row>
    <row r="8" spans="1:27">
      <c r="A8" s="10" t="s">
        <v>3</v>
      </c>
      <c r="B8" s="11" t="s">
        <v>36</v>
      </c>
      <c r="C8" s="12" t="s">
        <v>588</v>
      </c>
      <c r="D8" s="13">
        <v>80</v>
      </c>
      <c r="E8" s="14">
        <v>29</v>
      </c>
      <c r="F8" s="14">
        <v>69</v>
      </c>
      <c r="G8" s="15">
        <v>13</v>
      </c>
      <c r="H8" s="16">
        <v>10</v>
      </c>
      <c r="I8" s="13">
        <v>35</v>
      </c>
      <c r="J8" s="14">
        <v>14</v>
      </c>
      <c r="K8" s="14">
        <v>49</v>
      </c>
      <c r="L8" s="15">
        <v>9</v>
      </c>
      <c r="M8" s="16">
        <v>21</v>
      </c>
      <c r="N8" s="13">
        <v>34</v>
      </c>
      <c r="O8" s="15">
        <v>7</v>
      </c>
      <c r="P8" s="16">
        <v>23</v>
      </c>
      <c r="Q8" s="13">
        <v>96</v>
      </c>
      <c r="R8" s="15">
        <v>14</v>
      </c>
      <c r="S8" s="16">
        <v>1</v>
      </c>
      <c r="T8" s="17">
        <v>248</v>
      </c>
      <c r="U8" s="16">
        <v>43</v>
      </c>
      <c r="V8" s="18">
        <v>1</v>
      </c>
      <c r="W8" s="15">
        <v>1</v>
      </c>
      <c r="X8" s="19">
        <v>7396</v>
      </c>
      <c r="Y8" s="20">
        <v>1</v>
      </c>
      <c r="Z8" s="15">
        <v>1</v>
      </c>
      <c r="AA8" s="16">
        <v>7324</v>
      </c>
    </row>
    <row r="9" spans="1:27">
      <c r="A9" s="10" t="s">
        <v>2</v>
      </c>
      <c r="B9" s="11" t="s">
        <v>47</v>
      </c>
      <c r="C9" s="12" t="s">
        <v>589</v>
      </c>
      <c r="D9" s="13">
        <v>67.599999999999994</v>
      </c>
      <c r="E9" s="14">
        <v>34</v>
      </c>
      <c r="F9" s="14">
        <v>67.8</v>
      </c>
      <c r="G9" s="15">
        <v>13</v>
      </c>
      <c r="H9" s="16">
        <v>14</v>
      </c>
      <c r="I9" s="13">
        <v>48</v>
      </c>
      <c r="J9" s="14">
        <v>17.5</v>
      </c>
      <c r="K9" s="14">
        <v>65.5</v>
      </c>
      <c r="L9" s="15">
        <v>12</v>
      </c>
      <c r="M9" s="16">
        <v>3</v>
      </c>
      <c r="N9" s="13">
        <v>25</v>
      </c>
      <c r="O9" s="15">
        <v>5</v>
      </c>
      <c r="P9" s="16">
        <v>64</v>
      </c>
      <c r="Q9" s="13">
        <v>82</v>
      </c>
      <c r="R9" s="15">
        <v>12</v>
      </c>
      <c r="S9" s="16">
        <v>9</v>
      </c>
      <c r="T9" s="17">
        <v>240.3</v>
      </c>
      <c r="U9" s="16">
        <v>42</v>
      </c>
      <c r="V9" s="18">
        <v>1</v>
      </c>
      <c r="W9" s="15">
        <v>2</v>
      </c>
      <c r="X9" s="19">
        <v>9379</v>
      </c>
      <c r="Y9" s="20">
        <v>1</v>
      </c>
      <c r="Z9" s="15">
        <v>2</v>
      </c>
      <c r="AA9" s="16">
        <v>9074</v>
      </c>
    </row>
    <row r="10" spans="1:27">
      <c r="A10" s="10" t="s">
        <v>162</v>
      </c>
      <c r="B10" s="11" t="s">
        <v>152</v>
      </c>
      <c r="C10" s="12" t="s">
        <v>624</v>
      </c>
      <c r="D10" s="13">
        <v>71.599999999999994</v>
      </c>
      <c r="E10" s="14">
        <v>32</v>
      </c>
      <c r="F10" s="14">
        <v>67.8</v>
      </c>
      <c r="G10" s="15">
        <v>13</v>
      </c>
      <c r="H10" s="16">
        <v>14</v>
      </c>
      <c r="I10" s="13">
        <v>47</v>
      </c>
      <c r="J10" s="14">
        <v>8.5</v>
      </c>
      <c r="K10" s="14">
        <v>55.5</v>
      </c>
      <c r="L10" s="15">
        <v>10</v>
      </c>
      <c r="M10" s="16">
        <v>10</v>
      </c>
      <c r="N10" s="13">
        <v>23</v>
      </c>
      <c r="O10" s="15">
        <v>5</v>
      </c>
      <c r="P10" s="16">
        <v>74</v>
      </c>
      <c r="Q10" s="13">
        <v>88</v>
      </c>
      <c r="R10" s="15">
        <v>13</v>
      </c>
      <c r="S10" s="16">
        <v>4</v>
      </c>
      <c r="T10" s="17">
        <v>234.3</v>
      </c>
      <c r="U10" s="16">
        <v>41</v>
      </c>
      <c r="V10" s="18">
        <v>1</v>
      </c>
      <c r="W10" s="15">
        <v>3</v>
      </c>
      <c r="X10" s="19">
        <v>11055</v>
      </c>
      <c r="Y10" s="20">
        <v>1</v>
      </c>
      <c r="Z10" s="15">
        <v>3</v>
      </c>
      <c r="AA10" s="16">
        <v>10781</v>
      </c>
    </row>
    <row r="11" spans="1:27">
      <c r="A11" s="10" t="s">
        <v>2</v>
      </c>
      <c r="B11" s="11" t="s">
        <v>48</v>
      </c>
      <c r="C11" s="12" t="s">
        <v>590</v>
      </c>
      <c r="D11" s="13">
        <v>73.599999999999994</v>
      </c>
      <c r="E11" s="14">
        <v>33</v>
      </c>
      <c r="F11" s="14">
        <v>69.8</v>
      </c>
      <c r="G11" s="15">
        <v>13</v>
      </c>
      <c r="H11" s="16">
        <v>9</v>
      </c>
      <c r="I11" s="13">
        <v>52</v>
      </c>
      <c r="J11" s="14">
        <v>11</v>
      </c>
      <c r="K11" s="14">
        <v>63</v>
      </c>
      <c r="L11" s="15">
        <v>11</v>
      </c>
      <c r="M11" s="16">
        <v>5</v>
      </c>
      <c r="N11" s="13">
        <v>17</v>
      </c>
      <c r="O11" s="15">
        <v>4</v>
      </c>
      <c r="P11" s="16">
        <v>118</v>
      </c>
      <c r="Q11" s="13">
        <v>80</v>
      </c>
      <c r="R11" s="15">
        <v>11</v>
      </c>
      <c r="S11" s="16">
        <v>10</v>
      </c>
      <c r="T11" s="17">
        <v>229.8</v>
      </c>
      <c r="U11" s="16">
        <v>39</v>
      </c>
      <c r="V11" s="18">
        <v>2</v>
      </c>
      <c r="W11" s="15">
        <v>4</v>
      </c>
      <c r="X11" s="19">
        <v>12455</v>
      </c>
      <c r="Y11" s="20">
        <v>2</v>
      </c>
      <c r="Z11" s="15">
        <v>4</v>
      </c>
      <c r="AA11" s="16">
        <v>13568</v>
      </c>
    </row>
    <row r="12" spans="1:27" ht="17.25" thickBot="1">
      <c r="A12" s="21" t="s">
        <v>3</v>
      </c>
      <c r="B12" s="22" t="s">
        <v>161</v>
      </c>
      <c r="C12" s="23" t="s">
        <v>591</v>
      </c>
      <c r="D12" s="24">
        <v>81.2</v>
      </c>
      <c r="E12" s="25">
        <v>33</v>
      </c>
      <c r="F12" s="25">
        <v>73.599999999999994</v>
      </c>
      <c r="G12" s="26">
        <v>14</v>
      </c>
      <c r="H12" s="27">
        <v>3</v>
      </c>
      <c r="I12" s="24">
        <v>29</v>
      </c>
      <c r="J12" s="25">
        <v>10.5</v>
      </c>
      <c r="K12" s="25">
        <v>39.5</v>
      </c>
      <c r="L12" s="26">
        <v>7</v>
      </c>
      <c r="M12" s="27">
        <v>41</v>
      </c>
      <c r="N12" s="24">
        <v>32</v>
      </c>
      <c r="O12" s="26">
        <v>6</v>
      </c>
      <c r="P12" s="27">
        <v>30</v>
      </c>
      <c r="Q12" s="24">
        <v>84</v>
      </c>
      <c r="R12" s="26">
        <v>12</v>
      </c>
      <c r="S12" s="27">
        <v>7</v>
      </c>
      <c r="T12" s="28">
        <v>229.1</v>
      </c>
      <c r="U12" s="27">
        <v>39</v>
      </c>
      <c r="V12" s="29">
        <v>2</v>
      </c>
      <c r="W12" s="26">
        <v>5</v>
      </c>
      <c r="X12" s="30">
        <v>12711</v>
      </c>
      <c r="Y12" s="31">
        <v>2</v>
      </c>
      <c r="Z12" s="26">
        <v>5</v>
      </c>
      <c r="AA12" s="27">
        <v>13665</v>
      </c>
    </row>
    <row r="13" spans="1:27">
      <c r="A13" s="10" t="s">
        <v>2</v>
      </c>
      <c r="B13" s="11" t="s">
        <v>45</v>
      </c>
      <c r="C13" s="12" t="s">
        <v>592</v>
      </c>
      <c r="D13" s="13">
        <v>72.8</v>
      </c>
      <c r="E13" s="14">
        <v>31</v>
      </c>
      <c r="F13" s="14">
        <v>67.400000000000006</v>
      </c>
      <c r="G13" s="15">
        <v>13</v>
      </c>
      <c r="H13" s="16">
        <v>16</v>
      </c>
      <c r="I13" s="13">
        <v>44</v>
      </c>
      <c r="J13" s="14">
        <v>9</v>
      </c>
      <c r="K13" s="14">
        <v>53</v>
      </c>
      <c r="L13" s="15">
        <v>9</v>
      </c>
      <c r="M13" s="16">
        <v>15</v>
      </c>
      <c r="N13" s="13">
        <v>22</v>
      </c>
      <c r="O13" s="15">
        <v>5</v>
      </c>
      <c r="P13" s="16">
        <v>81</v>
      </c>
      <c r="Q13" s="13">
        <v>86</v>
      </c>
      <c r="R13" s="15">
        <v>12</v>
      </c>
      <c r="S13" s="16">
        <v>5</v>
      </c>
      <c r="T13" s="17">
        <v>228.4</v>
      </c>
      <c r="U13" s="16">
        <v>39</v>
      </c>
      <c r="V13" s="18">
        <v>3</v>
      </c>
      <c r="W13" s="15">
        <v>6</v>
      </c>
      <c r="X13" s="19">
        <v>12968</v>
      </c>
      <c r="Y13" s="20">
        <v>3</v>
      </c>
      <c r="Z13" s="15">
        <v>6</v>
      </c>
      <c r="AA13" s="16">
        <v>13762</v>
      </c>
    </row>
    <row r="14" spans="1:27">
      <c r="A14" s="10" t="s">
        <v>3</v>
      </c>
      <c r="B14" s="11" t="s">
        <v>42</v>
      </c>
      <c r="C14" s="12" t="s">
        <v>619</v>
      </c>
      <c r="D14" s="13">
        <v>82.8</v>
      </c>
      <c r="E14" s="14">
        <v>25</v>
      </c>
      <c r="F14" s="14">
        <v>66.400000000000006</v>
      </c>
      <c r="G14" s="15">
        <v>13</v>
      </c>
      <c r="H14" s="16">
        <v>23</v>
      </c>
      <c r="I14" s="13">
        <v>37</v>
      </c>
      <c r="J14" s="14">
        <v>9</v>
      </c>
      <c r="K14" s="14">
        <v>46</v>
      </c>
      <c r="L14" s="15">
        <v>8</v>
      </c>
      <c r="M14" s="16">
        <v>23</v>
      </c>
      <c r="N14" s="13">
        <v>21</v>
      </c>
      <c r="O14" s="15">
        <v>4</v>
      </c>
      <c r="P14" s="16">
        <v>88</v>
      </c>
      <c r="Q14" s="13">
        <v>90</v>
      </c>
      <c r="R14" s="15">
        <v>13</v>
      </c>
      <c r="S14" s="16">
        <v>3</v>
      </c>
      <c r="T14" s="17">
        <v>223.4</v>
      </c>
      <c r="U14" s="16">
        <v>38</v>
      </c>
      <c r="V14" s="18">
        <v>3</v>
      </c>
      <c r="W14" s="15">
        <v>7</v>
      </c>
      <c r="X14" s="19">
        <v>14671</v>
      </c>
      <c r="Y14" s="20">
        <v>3</v>
      </c>
      <c r="Z14" s="15">
        <v>7</v>
      </c>
      <c r="AA14" s="16">
        <v>15754</v>
      </c>
    </row>
    <row r="15" spans="1:27">
      <c r="A15" s="10" t="s">
        <v>3</v>
      </c>
      <c r="B15" s="11" t="s">
        <v>45</v>
      </c>
      <c r="C15" s="12" t="s">
        <v>620</v>
      </c>
      <c r="D15" s="13">
        <v>65.599999999999994</v>
      </c>
      <c r="E15" s="14">
        <v>26</v>
      </c>
      <c r="F15" s="14">
        <v>58.8</v>
      </c>
      <c r="G15" s="15">
        <v>11</v>
      </c>
      <c r="H15" s="16">
        <v>71</v>
      </c>
      <c r="I15" s="13">
        <v>55</v>
      </c>
      <c r="J15" s="14">
        <v>15</v>
      </c>
      <c r="K15" s="14">
        <v>70</v>
      </c>
      <c r="L15" s="15">
        <v>12</v>
      </c>
      <c r="M15" s="16">
        <v>1</v>
      </c>
      <c r="N15" s="13">
        <v>24</v>
      </c>
      <c r="O15" s="15">
        <v>5</v>
      </c>
      <c r="P15" s="16">
        <v>71</v>
      </c>
      <c r="Q15" s="13">
        <v>68</v>
      </c>
      <c r="R15" s="15">
        <v>10</v>
      </c>
      <c r="S15" s="16">
        <v>29</v>
      </c>
      <c r="T15" s="17">
        <v>220.8</v>
      </c>
      <c r="U15" s="16">
        <v>38</v>
      </c>
      <c r="V15" s="18">
        <v>4</v>
      </c>
      <c r="W15" s="15">
        <v>8</v>
      </c>
      <c r="X15" s="19">
        <v>15595</v>
      </c>
      <c r="Y15" s="20">
        <v>4</v>
      </c>
      <c r="Z15" s="15">
        <v>8</v>
      </c>
      <c r="AA15" s="16">
        <v>16119</v>
      </c>
    </row>
    <row r="16" spans="1:27">
      <c r="A16" s="10" t="s">
        <v>2</v>
      </c>
      <c r="B16" s="11" t="s">
        <v>36</v>
      </c>
      <c r="C16" s="12" t="s">
        <v>613</v>
      </c>
      <c r="D16" s="13">
        <v>72.400000000000006</v>
      </c>
      <c r="E16" s="14">
        <v>28</v>
      </c>
      <c r="F16" s="14">
        <v>64.2</v>
      </c>
      <c r="G16" s="15">
        <v>12</v>
      </c>
      <c r="H16" s="16">
        <v>36</v>
      </c>
      <c r="I16" s="13">
        <v>48</v>
      </c>
      <c r="J16" s="14">
        <v>18.5</v>
      </c>
      <c r="K16" s="14">
        <v>66.5</v>
      </c>
      <c r="L16" s="15">
        <v>12</v>
      </c>
      <c r="M16" s="16">
        <v>2</v>
      </c>
      <c r="N16" s="13">
        <v>30</v>
      </c>
      <c r="O16" s="15">
        <v>6</v>
      </c>
      <c r="P16" s="16">
        <v>35</v>
      </c>
      <c r="Q16" s="13">
        <v>58</v>
      </c>
      <c r="R16" s="15">
        <v>8</v>
      </c>
      <c r="S16" s="16">
        <v>64</v>
      </c>
      <c r="T16" s="17">
        <v>218.7</v>
      </c>
      <c r="U16" s="16">
        <v>38</v>
      </c>
      <c r="V16" s="18">
        <v>6</v>
      </c>
      <c r="W16" s="15">
        <v>11</v>
      </c>
      <c r="X16" s="19">
        <v>16395</v>
      </c>
      <c r="Y16" s="20">
        <v>4</v>
      </c>
      <c r="Z16" s="15">
        <v>9</v>
      </c>
      <c r="AA16" s="16">
        <v>16508</v>
      </c>
    </row>
    <row r="17" spans="1:27" ht="17.25" thickBot="1">
      <c r="A17" s="21" t="s">
        <v>2</v>
      </c>
      <c r="B17" s="22" t="s">
        <v>267</v>
      </c>
      <c r="C17" s="23" t="s">
        <v>614</v>
      </c>
      <c r="D17" s="24">
        <v>63.2</v>
      </c>
      <c r="E17" s="25">
        <v>27</v>
      </c>
      <c r="F17" s="25">
        <v>58.6</v>
      </c>
      <c r="G17" s="26">
        <v>11</v>
      </c>
      <c r="H17" s="27">
        <v>72</v>
      </c>
      <c r="I17" s="24">
        <v>48</v>
      </c>
      <c r="J17" s="25">
        <v>11</v>
      </c>
      <c r="K17" s="25">
        <v>59</v>
      </c>
      <c r="L17" s="26">
        <v>10</v>
      </c>
      <c r="M17" s="27">
        <v>8</v>
      </c>
      <c r="N17" s="24">
        <v>33</v>
      </c>
      <c r="O17" s="26">
        <v>7</v>
      </c>
      <c r="P17" s="27">
        <v>26</v>
      </c>
      <c r="Q17" s="24">
        <v>68</v>
      </c>
      <c r="R17" s="26">
        <v>10</v>
      </c>
      <c r="S17" s="27">
        <v>29</v>
      </c>
      <c r="T17" s="28">
        <v>218.6</v>
      </c>
      <c r="U17" s="27">
        <v>38</v>
      </c>
      <c r="V17" s="29">
        <v>7</v>
      </c>
      <c r="W17" s="26">
        <v>12</v>
      </c>
      <c r="X17" s="30">
        <v>16421</v>
      </c>
      <c r="Y17" s="31">
        <v>5</v>
      </c>
      <c r="Z17" s="26">
        <v>10</v>
      </c>
      <c r="AA17" s="27">
        <v>16519</v>
      </c>
    </row>
    <row r="18" spans="1:27">
      <c r="A18" s="10" t="s">
        <v>3</v>
      </c>
      <c r="B18" s="11" t="s">
        <v>152</v>
      </c>
      <c r="C18" s="12" t="s">
        <v>621</v>
      </c>
      <c r="D18" s="13">
        <v>73.2</v>
      </c>
      <c r="E18" s="14">
        <v>30</v>
      </c>
      <c r="F18" s="14">
        <v>66.599999999999994</v>
      </c>
      <c r="G18" s="15">
        <v>13</v>
      </c>
      <c r="H18" s="16">
        <v>21</v>
      </c>
      <c r="I18" s="13">
        <v>23</v>
      </c>
      <c r="J18" s="14">
        <v>7.5</v>
      </c>
      <c r="K18" s="14">
        <v>30.5</v>
      </c>
      <c r="L18" s="15">
        <v>6</v>
      </c>
      <c r="M18" s="16">
        <v>75</v>
      </c>
      <c r="N18" s="13">
        <v>36</v>
      </c>
      <c r="O18" s="15">
        <v>7</v>
      </c>
      <c r="P18" s="16">
        <v>16</v>
      </c>
      <c r="Q18" s="13">
        <v>84</v>
      </c>
      <c r="R18" s="15">
        <v>12</v>
      </c>
      <c r="S18" s="16">
        <v>7</v>
      </c>
      <c r="T18" s="17">
        <v>217.1</v>
      </c>
      <c r="U18" s="16">
        <v>38</v>
      </c>
      <c r="V18" s="18">
        <v>5</v>
      </c>
      <c r="W18" s="15">
        <v>13</v>
      </c>
      <c r="X18" s="19">
        <v>16981</v>
      </c>
      <c r="Y18" s="20">
        <v>5</v>
      </c>
      <c r="Z18" s="15">
        <v>11</v>
      </c>
      <c r="AA18" s="16">
        <v>16817</v>
      </c>
    </row>
    <row r="19" spans="1:27">
      <c r="A19" s="10" t="s">
        <v>2</v>
      </c>
      <c r="B19" s="11" t="s">
        <v>37</v>
      </c>
      <c r="C19" s="12" t="s">
        <v>615</v>
      </c>
      <c r="D19" s="13">
        <v>68.400000000000006</v>
      </c>
      <c r="E19" s="14">
        <v>25</v>
      </c>
      <c r="F19" s="14">
        <v>59.2</v>
      </c>
      <c r="G19" s="15">
        <v>11</v>
      </c>
      <c r="H19" s="16">
        <v>67</v>
      </c>
      <c r="I19" s="13">
        <v>51</v>
      </c>
      <c r="J19" s="14">
        <v>14</v>
      </c>
      <c r="K19" s="14">
        <v>65</v>
      </c>
      <c r="L19" s="15">
        <v>11</v>
      </c>
      <c r="M19" s="16">
        <v>4</v>
      </c>
      <c r="N19" s="13">
        <v>23</v>
      </c>
      <c r="O19" s="15">
        <v>5</v>
      </c>
      <c r="P19" s="16">
        <v>74</v>
      </c>
      <c r="Q19" s="13">
        <v>72</v>
      </c>
      <c r="R19" s="15">
        <v>10</v>
      </c>
      <c r="S19" s="16">
        <v>20</v>
      </c>
      <c r="T19" s="17">
        <v>219.2</v>
      </c>
      <c r="U19" s="16">
        <v>37</v>
      </c>
      <c r="V19" s="18">
        <v>4</v>
      </c>
      <c r="W19" s="15">
        <v>9</v>
      </c>
      <c r="X19" s="19">
        <v>16189</v>
      </c>
      <c r="Y19" s="20">
        <v>6</v>
      </c>
      <c r="Z19" s="15">
        <v>12</v>
      </c>
      <c r="AA19" s="16">
        <v>17875</v>
      </c>
    </row>
    <row r="20" spans="1:27">
      <c r="A20" s="10" t="s">
        <v>2</v>
      </c>
      <c r="B20" s="11" t="s">
        <v>151</v>
      </c>
      <c r="C20" s="12" t="s">
        <v>616</v>
      </c>
      <c r="D20" s="13">
        <v>71.599999999999994</v>
      </c>
      <c r="E20" s="14">
        <v>29</v>
      </c>
      <c r="F20" s="14">
        <v>64.8</v>
      </c>
      <c r="G20" s="15">
        <v>12</v>
      </c>
      <c r="H20" s="16">
        <v>32</v>
      </c>
      <c r="I20" s="13">
        <v>29</v>
      </c>
      <c r="J20" s="14">
        <v>8</v>
      </c>
      <c r="K20" s="14">
        <v>37</v>
      </c>
      <c r="L20" s="15">
        <v>7</v>
      </c>
      <c r="M20" s="16">
        <v>50</v>
      </c>
      <c r="N20" s="13">
        <v>31</v>
      </c>
      <c r="O20" s="15">
        <v>6</v>
      </c>
      <c r="P20" s="16">
        <v>32</v>
      </c>
      <c r="Q20" s="13">
        <v>86</v>
      </c>
      <c r="R20" s="15">
        <v>12</v>
      </c>
      <c r="S20" s="16">
        <v>5</v>
      </c>
      <c r="T20" s="17">
        <v>218.8</v>
      </c>
      <c r="U20" s="16">
        <v>37</v>
      </c>
      <c r="V20" s="18">
        <v>5</v>
      </c>
      <c r="W20" s="15">
        <v>10</v>
      </c>
      <c r="X20" s="19">
        <v>16351</v>
      </c>
      <c r="Y20" s="20">
        <v>7</v>
      </c>
      <c r="Z20" s="15">
        <v>13</v>
      </c>
      <c r="AA20" s="16">
        <v>17909</v>
      </c>
    </row>
    <row r="21" spans="1:27">
      <c r="A21" s="10" t="s">
        <v>2</v>
      </c>
      <c r="B21" s="11" t="s">
        <v>265</v>
      </c>
      <c r="C21" s="12" t="s">
        <v>595</v>
      </c>
      <c r="D21" s="13">
        <v>68.400000000000006</v>
      </c>
      <c r="E21" s="14">
        <v>27</v>
      </c>
      <c r="F21" s="14">
        <v>61.2</v>
      </c>
      <c r="G21" s="15">
        <v>12</v>
      </c>
      <c r="H21" s="16">
        <v>52</v>
      </c>
      <c r="I21" s="13">
        <v>26</v>
      </c>
      <c r="J21" s="14">
        <v>6</v>
      </c>
      <c r="K21" s="14">
        <v>32</v>
      </c>
      <c r="L21" s="15">
        <v>6</v>
      </c>
      <c r="M21" s="16">
        <v>68</v>
      </c>
      <c r="N21" s="13">
        <v>39</v>
      </c>
      <c r="O21" s="15">
        <v>8</v>
      </c>
      <c r="P21" s="16">
        <v>9</v>
      </c>
      <c r="Q21" s="13">
        <v>80</v>
      </c>
      <c r="R21" s="15">
        <v>11</v>
      </c>
      <c r="S21" s="16">
        <v>10</v>
      </c>
      <c r="T21" s="17">
        <v>212.2</v>
      </c>
      <c r="U21" s="16">
        <v>37</v>
      </c>
      <c r="V21" s="18">
        <v>9</v>
      </c>
      <c r="W21" s="15">
        <v>15</v>
      </c>
      <c r="X21" s="19">
        <v>18914</v>
      </c>
      <c r="Y21" s="20">
        <v>8</v>
      </c>
      <c r="Z21" s="15">
        <v>14</v>
      </c>
      <c r="AA21" s="16">
        <v>18940</v>
      </c>
    </row>
    <row r="22" spans="1:27" ht="17.25" thickBot="1">
      <c r="A22" s="21" t="s">
        <v>3</v>
      </c>
      <c r="B22" s="22" t="s">
        <v>143</v>
      </c>
      <c r="C22" s="23" t="s">
        <v>622</v>
      </c>
      <c r="D22" s="24">
        <v>56.4</v>
      </c>
      <c r="E22" s="25">
        <v>32</v>
      </c>
      <c r="F22" s="25">
        <v>60.2</v>
      </c>
      <c r="G22" s="26">
        <v>12</v>
      </c>
      <c r="H22" s="27">
        <v>63</v>
      </c>
      <c r="I22" s="24">
        <v>46</v>
      </c>
      <c r="J22" s="25">
        <v>9.5</v>
      </c>
      <c r="K22" s="25">
        <v>55.5</v>
      </c>
      <c r="L22" s="26">
        <v>10</v>
      </c>
      <c r="M22" s="27">
        <v>10</v>
      </c>
      <c r="N22" s="24">
        <v>22</v>
      </c>
      <c r="O22" s="26">
        <v>5</v>
      </c>
      <c r="P22" s="27">
        <v>81</v>
      </c>
      <c r="Q22" s="24">
        <v>72</v>
      </c>
      <c r="R22" s="26">
        <v>10</v>
      </c>
      <c r="S22" s="27">
        <v>20</v>
      </c>
      <c r="T22" s="28">
        <v>209.7</v>
      </c>
      <c r="U22" s="27">
        <v>37</v>
      </c>
      <c r="V22" s="29">
        <v>6</v>
      </c>
      <c r="W22" s="26">
        <v>16</v>
      </c>
      <c r="X22" s="30">
        <v>19932</v>
      </c>
      <c r="Y22" s="31">
        <v>6</v>
      </c>
      <c r="Z22" s="26">
        <v>15</v>
      </c>
      <c r="AA22" s="27">
        <v>19429</v>
      </c>
    </row>
    <row r="23" spans="1:27">
      <c r="A23" s="10" t="s">
        <v>1</v>
      </c>
      <c r="B23" s="11" t="s">
        <v>151</v>
      </c>
      <c r="C23" s="12" t="s">
        <v>603</v>
      </c>
      <c r="D23" s="13">
        <v>79.599999999999994</v>
      </c>
      <c r="E23" s="14">
        <v>32</v>
      </c>
      <c r="F23" s="14">
        <v>71.8</v>
      </c>
      <c r="G23" s="15">
        <v>14</v>
      </c>
      <c r="H23" s="16">
        <v>5</v>
      </c>
      <c r="I23" s="13">
        <v>32</v>
      </c>
      <c r="J23" s="14">
        <v>9.5</v>
      </c>
      <c r="K23" s="14">
        <v>41.5</v>
      </c>
      <c r="L23" s="15">
        <v>8</v>
      </c>
      <c r="M23" s="16">
        <v>30</v>
      </c>
      <c r="N23" s="13">
        <v>34</v>
      </c>
      <c r="O23" s="15">
        <v>7</v>
      </c>
      <c r="P23" s="16">
        <v>23</v>
      </c>
      <c r="Q23" s="13">
        <v>56</v>
      </c>
      <c r="R23" s="15">
        <v>8</v>
      </c>
      <c r="S23" s="16">
        <v>71</v>
      </c>
      <c r="T23" s="17">
        <v>203.3</v>
      </c>
      <c r="U23" s="16">
        <v>37</v>
      </c>
      <c r="V23" s="18">
        <v>2</v>
      </c>
      <c r="W23" s="15">
        <v>20</v>
      </c>
      <c r="X23" s="19">
        <v>22859</v>
      </c>
      <c r="Y23" s="20">
        <v>1</v>
      </c>
      <c r="Z23" s="15">
        <v>16</v>
      </c>
      <c r="AA23" s="16">
        <v>20072</v>
      </c>
    </row>
    <row r="24" spans="1:27">
      <c r="A24" s="10" t="s">
        <v>2</v>
      </c>
      <c r="B24" s="11" t="s">
        <v>41</v>
      </c>
      <c r="C24" s="12" t="s">
        <v>617</v>
      </c>
      <c r="D24" s="13">
        <v>74.400000000000006</v>
      </c>
      <c r="E24" s="14">
        <v>22</v>
      </c>
      <c r="F24" s="14">
        <v>59.2</v>
      </c>
      <c r="G24" s="15">
        <v>11</v>
      </c>
      <c r="H24" s="16">
        <v>67</v>
      </c>
      <c r="I24" s="13">
        <v>45</v>
      </c>
      <c r="J24" s="14">
        <v>10.5</v>
      </c>
      <c r="K24" s="14">
        <v>55.5</v>
      </c>
      <c r="L24" s="15">
        <v>10</v>
      </c>
      <c r="M24" s="16">
        <v>10</v>
      </c>
      <c r="N24" s="13">
        <v>21</v>
      </c>
      <c r="O24" s="15">
        <v>4</v>
      </c>
      <c r="P24" s="16">
        <v>88</v>
      </c>
      <c r="Q24" s="13">
        <v>78</v>
      </c>
      <c r="R24" s="15">
        <v>11</v>
      </c>
      <c r="S24" s="16">
        <v>13</v>
      </c>
      <c r="T24" s="17">
        <v>213.7</v>
      </c>
      <c r="U24" s="16">
        <v>36</v>
      </c>
      <c r="V24" s="18">
        <v>8</v>
      </c>
      <c r="W24" s="15">
        <v>14</v>
      </c>
      <c r="X24" s="19">
        <v>18308</v>
      </c>
      <c r="Y24" s="20">
        <v>9</v>
      </c>
      <c r="Z24" s="15">
        <v>17</v>
      </c>
      <c r="AA24" s="16">
        <v>20315</v>
      </c>
    </row>
    <row r="25" spans="1:27">
      <c r="A25" s="10" t="s">
        <v>1</v>
      </c>
      <c r="B25" s="11" t="s">
        <v>43</v>
      </c>
      <c r="C25" s="12" t="s">
        <v>610</v>
      </c>
      <c r="D25" s="13">
        <v>68.400000000000006</v>
      </c>
      <c r="E25" s="14">
        <v>28</v>
      </c>
      <c r="F25" s="14">
        <v>62.2</v>
      </c>
      <c r="G25" s="15">
        <v>12</v>
      </c>
      <c r="H25" s="16">
        <v>44</v>
      </c>
      <c r="I25" s="13">
        <v>40</v>
      </c>
      <c r="J25" s="14">
        <v>11.5</v>
      </c>
      <c r="K25" s="14">
        <v>51.5</v>
      </c>
      <c r="L25" s="15">
        <v>9</v>
      </c>
      <c r="M25" s="16">
        <v>17</v>
      </c>
      <c r="N25" s="13">
        <v>26</v>
      </c>
      <c r="O25" s="15">
        <v>5</v>
      </c>
      <c r="P25" s="16">
        <v>57</v>
      </c>
      <c r="Q25" s="13">
        <v>70</v>
      </c>
      <c r="R25" s="15">
        <v>10</v>
      </c>
      <c r="S25" s="16">
        <v>26</v>
      </c>
      <c r="T25" s="17">
        <v>209.7</v>
      </c>
      <c r="U25" s="16">
        <v>36</v>
      </c>
      <c r="V25" s="18">
        <v>1</v>
      </c>
      <c r="W25" s="15">
        <v>16</v>
      </c>
      <c r="X25" s="19">
        <v>19932</v>
      </c>
      <c r="Y25" s="20">
        <v>2</v>
      </c>
      <c r="Z25" s="15">
        <v>18</v>
      </c>
      <c r="AA25" s="16">
        <v>20782</v>
      </c>
    </row>
    <row r="26" spans="1:27">
      <c r="A26" s="10" t="s">
        <v>3</v>
      </c>
      <c r="B26" s="11" t="s">
        <v>46</v>
      </c>
      <c r="C26" s="12" t="s">
        <v>623</v>
      </c>
      <c r="D26" s="13">
        <v>89.6</v>
      </c>
      <c r="E26" s="14">
        <v>31</v>
      </c>
      <c r="F26" s="14">
        <v>75.8</v>
      </c>
      <c r="G26" s="15">
        <v>14</v>
      </c>
      <c r="H26" s="16">
        <v>1</v>
      </c>
      <c r="I26" s="13">
        <v>35</v>
      </c>
      <c r="J26" s="14">
        <v>10.5</v>
      </c>
      <c r="K26" s="14">
        <v>45.5</v>
      </c>
      <c r="L26" s="15">
        <v>8</v>
      </c>
      <c r="M26" s="16">
        <v>25</v>
      </c>
      <c r="N26" s="13">
        <v>22</v>
      </c>
      <c r="O26" s="15">
        <v>5</v>
      </c>
      <c r="P26" s="16">
        <v>81</v>
      </c>
      <c r="Q26" s="13">
        <v>64</v>
      </c>
      <c r="R26" s="15">
        <v>9</v>
      </c>
      <c r="S26" s="16">
        <v>39</v>
      </c>
      <c r="T26" s="17">
        <v>207.3</v>
      </c>
      <c r="U26" s="16">
        <v>36</v>
      </c>
      <c r="V26" s="18">
        <v>7</v>
      </c>
      <c r="W26" s="15">
        <v>19</v>
      </c>
      <c r="X26" s="19">
        <v>21040</v>
      </c>
      <c r="Y26" s="20">
        <v>7</v>
      </c>
      <c r="Z26" s="15">
        <v>19</v>
      </c>
      <c r="AA26" s="16">
        <v>21313</v>
      </c>
    </row>
    <row r="27" spans="1:27" ht="17.25" thickBot="1">
      <c r="A27" s="21" t="s">
        <v>2</v>
      </c>
      <c r="B27" s="22" t="s">
        <v>334</v>
      </c>
      <c r="C27" s="23" t="s">
        <v>618</v>
      </c>
      <c r="D27" s="24">
        <v>61.2</v>
      </c>
      <c r="E27" s="25">
        <v>27</v>
      </c>
      <c r="F27" s="25">
        <v>57.6</v>
      </c>
      <c r="G27" s="26">
        <v>11</v>
      </c>
      <c r="H27" s="27">
        <v>86</v>
      </c>
      <c r="I27" s="24">
        <v>45</v>
      </c>
      <c r="J27" s="25">
        <v>5.5</v>
      </c>
      <c r="K27" s="25">
        <v>50.5</v>
      </c>
      <c r="L27" s="26">
        <v>9</v>
      </c>
      <c r="M27" s="27">
        <v>19</v>
      </c>
      <c r="N27" s="24">
        <v>33</v>
      </c>
      <c r="O27" s="26">
        <v>7</v>
      </c>
      <c r="P27" s="27">
        <v>26</v>
      </c>
      <c r="Q27" s="24">
        <v>62</v>
      </c>
      <c r="R27" s="26">
        <v>9</v>
      </c>
      <c r="S27" s="27">
        <v>45</v>
      </c>
      <c r="T27" s="28">
        <v>203.1</v>
      </c>
      <c r="U27" s="27">
        <v>36</v>
      </c>
      <c r="V27" s="29">
        <v>11</v>
      </c>
      <c r="W27" s="26">
        <v>22</v>
      </c>
      <c r="X27" s="30">
        <v>22956</v>
      </c>
      <c r="Y27" s="31">
        <v>10</v>
      </c>
      <c r="Z27" s="26">
        <v>20</v>
      </c>
      <c r="AA27" s="27">
        <v>22253</v>
      </c>
    </row>
    <row r="28" spans="1:27">
      <c r="A28" s="10" t="s">
        <v>1</v>
      </c>
      <c r="B28" s="11" t="s">
        <v>161</v>
      </c>
      <c r="C28" s="12" t="s">
        <v>612</v>
      </c>
      <c r="D28" s="13">
        <v>68.400000000000006</v>
      </c>
      <c r="E28" s="14">
        <v>24</v>
      </c>
      <c r="F28" s="14">
        <v>58.2</v>
      </c>
      <c r="G28" s="15">
        <v>11</v>
      </c>
      <c r="H28" s="16">
        <v>77</v>
      </c>
      <c r="I28" s="13">
        <v>31</v>
      </c>
      <c r="J28" s="14">
        <v>10.5</v>
      </c>
      <c r="K28" s="14">
        <v>41.5</v>
      </c>
      <c r="L28" s="15">
        <v>8</v>
      </c>
      <c r="M28" s="16">
        <v>30</v>
      </c>
      <c r="N28" s="13">
        <v>39</v>
      </c>
      <c r="O28" s="15">
        <v>8</v>
      </c>
      <c r="P28" s="16">
        <v>9</v>
      </c>
      <c r="Q28" s="13">
        <v>62</v>
      </c>
      <c r="R28" s="15">
        <v>9</v>
      </c>
      <c r="S28" s="16">
        <v>45</v>
      </c>
      <c r="T28" s="17">
        <v>200.7</v>
      </c>
      <c r="U28" s="16">
        <v>36</v>
      </c>
      <c r="V28" s="18">
        <v>4</v>
      </c>
      <c r="W28" s="15">
        <v>25</v>
      </c>
      <c r="X28" s="19">
        <v>24080</v>
      </c>
      <c r="Y28" s="20">
        <v>3</v>
      </c>
      <c r="Z28" s="15">
        <v>21</v>
      </c>
      <c r="AA28" s="16">
        <v>22596</v>
      </c>
    </row>
    <row r="30" spans="1:27">
      <c r="A30" s="353" t="s">
        <v>49</v>
      </c>
      <c r="B30" s="353"/>
      <c r="C30" s="353"/>
      <c r="D30" s="353"/>
    </row>
  </sheetData>
  <mergeCells count="34">
    <mergeCell ref="A30:D30"/>
    <mergeCell ref="A1:AA1"/>
    <mergeCell ref="A2:AA2"/>
    <mergeCell ref="T3:X3"/>
    <mergeCell ref="I4:M4"/>
    <mergeCell ref="V4:AA4"/>
    <mergeCell ref="A5:A7"/>
    <mergeCell ref="B5:B7"/>
    <mergeCell ref="C5:C7"/>
    <mergeCell ref="D5:H5"/>
    <mergeCell ref="I5:M5"/>
    <mergeCell ref="N5:P5"/>
    <mergeCell ref="Q5:S5"/>
    <mergeCell ref="T5:AA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V6:X6"/>
    <mergeCell ref="Y6:AA6"/>
    <mergeCell ref="Q6:Q7"/>
    <mergeCell ref="R6:R7"/>
    <mergeCell ref="S6:S7"/>
    <mergeCell ref="T6:T7"/>
    <mergeCell ref="U6:U7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>
      <selection activeCell="N17" sqref="N17"/>
    </sheetView>
  </sheetViews>
  <sheetFormatPr defaultRowHeight="15.75"/>
  <cols>
    <col min="1" max="1" width="9.5" style="76" customWidth="1"/>
    <col min="2" max="17" width="5.875" style="76" customWidth="1"/>
    <col min="18" max="20" width="6" style="76" customWidth="1"/>
    <col min="21" max="21" width="7.125" style="76" customWidth="1"/>
    <col min="22" max="23" width="6" style="76" customWidth="1"/>
    <col min="24" max="24" width="7.125" style="76" customWidth="1"/>
    <col min="25" max="26" width="6" style="76" customWidth="1"/>
    <col min="27" max="27" width="7.125" style="76" customWidth="1"/>
    <col min="28" max="29" width="6" style="76" customWidth="1"/>
    <col min="30" max="256" width="9" style="76"/>
    <col min="257" max="257" width="9.5" style="76" customWidth="1"/>
    <col min="258" max="273" width="5.875" style="76" customWidth="1"/>
    <col min="274" max="276" width="6" style="76" customWidth="1"/>
    <col min="277" max="277" width="7.125" style="76" customWidth="1"/>
    <col min="278" max="279" width="6" style="76" customWidth="1"/>
    <col min="280" max="280" width="7.125" style="76" customWidth="1"/>
    <col min="281" max="282" width="6" style="76" customWidth="1"/>
    <col min="283" max="283" width="7.125" style="76" customWidth="1"/>
    <col min="284" max="285" width="6" style="76" customWidth="1"/>
    <col min="286" max="512" width="9" style="76"/>
    <col min="513" max="513" width="9.5" style="76" customWidth="1"/>
    <col min="514" max="529" width="5.875" style="76" customWidth="1"/>
    <col min="530" max="532" width="6" style="76" customWidth="1"/>
    <col min="533" max="533" width="7.125" style="76" customWidth="1"/>
    <col min="534" max="535" width="6" style="76" customWidth="1"/>
    <col min="536" max="536" width="7.125" style="76" customWidth="1"/>
    <col min="537" max="538" width="6" style="76" customWidth="1"/>
    <col min="539" max="539" width="7.125" style="76" customWidth="1"/>
    <col min="540" max="541" width="6" style="76" customWidth="1"/>
    <col min="542" max="768" width="9" style="76"/>
    <col min="769" max="769" width="9.5" style="76" customWidth="1"/>
    <col min="770" max="785" width="5.875" style="76" customWidth="1"/>
    <col min="786" max="788" width="6" style="76" customWidth="1"/>
    <col min="789" max="789" width="7.125" style="76" customWidth="1"/>
    <col min="790" max="791" width="6" style="76" customWidth="1"/>
    <col min="792" max="792" width="7.125" style="76" customWidth="1"/>
    <col min="793" max="794" width="6" style="76" customWidth="1"/>
    <col min="795" max="795" width="7.125" style="76" customWidth="1"/>
    <col min="796" max="797" width="6" style="76" customWidth="1"/>
    <col min="798" max="1024" width="9" style="76"/>
    <col min="1025" max="1025" width="9.5" style="76" customWidth="1"/>
    <col min="1026" max="1041" width="5.875" style="76" customWidth="1"/>
    <col min="1042" max="1044" width="6" style="76" customWidth="1"/>
    <col min="1045" max="1045" width="7.125" style="76" customWidth="1"/>
    <col min="1046" max="1047" width="6" style="76" customWidth="1"/>
    <col min="1048" max="1048" width="7.125" style="76" customWidth="1"/>
    <col min="1049" max="1050" width="6" style="76" customWidth="1"/>
    <col min="1051" max="1051" width="7.125" style="76" customWidth="1"/>
    <col min="1052" max="1053" width="6" style="76" customWidth="1"/>
    <col min="1054" max="1280" width="9" style="76"/>
    <col min="1281" max="1281" width="9.5" style="76" customWidth="1"/>
    <col min="1282" max="1297" width="5.875" style="76" customWidth="1"/>
    <col min="1298" max="1300" width="6" style="76" customWidth="1"/>
    <col min="1301" max="1301" width="7.125" style="76" customWidth="1"/>
    <col min="1302" max="1303" width="6" style="76" customWidth="1"/>
    <col min="1304" max="1304" width="7.125" style="76" customWidth="1"/>
    <col min="1305" max="1306" width="6" style="76" customWidth="1"/>
    <col min="1307" max="1307" width="7.125" style="76" customWidth="1"/>
    <col min="1308" max="1309" width="6" style="76" customWidth="1"/>
    <col min="1310" max="1536" width="9" style="76"/>
    <col min="1537" max="1537" width="9.5" style="76" customWidth="1"/>
    <col min="1538" max="1553" width="5.875" style="76" customWidth="1"/>
    <col min="1554" max="1556" width="6" style="76" customWidth="1"/>
    <col min="1557" max="1557" width="7.125" style="76" customWidth="1"/>
    <col min="1558" max="1559" width="6" style="76" customWidth="1"/>
    <col min="1560" max="1560" width="7.125" style="76" customWidth="1"/>
    <col min="1561" max="1562" width="6" style="76" customWidth="1"/>
    <col min="1563" max="1563" width="7.125" style="76" customWidth="1"/>
    <col min="1564" max="1565" width="6" style="76" customWidth="1"/>
    <col min="1566" max="1792" width="9" style="76"/>
    <col min="1793" max="1793" width="9.5" style="76" customWidth="1"/>
    <col min="1794" max="1809" width="5.875" style="76" customWidth="1"/>
    <col min="1810" max="1812" width="6" style="76" customWidth="1"/>
    <col min="1813" max="1813" width="7.125" style="76" customWidth="1"/>
    <col min="1814" max="1815" width="6" style="76" customWidth="1"/>
    <col min="1816" max="1816" width="7.125" style="76" customWidth="1"/>
    <col min="1817" max="1818" width="6" style="76" customWidth="1"/>
    <col min="1819" max="1819" width="7.125" style="76" customWidth="1"/>
    <col min="1820" max="1821" width="6" style="76" customWidth="1"/>
    <col min="1822" max="2048" width="9" style="76"/>
    <col min="2049" max="2049" width="9.5" style="76" customWidth="1"/>
    <col min="2050" max="2065" width="5.875" style="76" customWidth="1"/>
    <col min="2066" max="2068" width="6" style="76" customWidth="1"/>
    <col min="2069" max="2069" width="7.125" style="76" customWidth="1"/>
    <col min="2070" max="2071" width="6" style="76" customWidth="1"/>
    <col min="2072" max="2072" width="7.125" style="76" customWidth="1"/>
    <col min="2073" max="2074" width="6" style="76" customWidth="1"/>
    <col min="2075" max="2075" width="7.125" style="76" customWidth="1"/>
    <col min="2076" max="2077" width="6" style="76" customWidth="1"/>
    <col min="2078" max="2304" width="9" style="76"/>
    <col min="2305" max="2305" width="9.5" style="76" customWidth="1"/>
    <col min="2306" max="2321" width="5.875" style="76" customWidth="1"/>
    <col min="2322" max="2324" width="6" style="76" customWidth="1"/>
    <col min="2325" max="2325" width="7.125" style="76" customWidth="1"/>
    <col min="2326" max="2327" width="6" style="76" customWidth="1"/>
    <col min="2328" max="2328" width="7.125" style="76" customWidth="1"/>
    <col min="2329" max="2330" width="6" style="76" customWidth="1"/>
    <col min="2331" max="2331" width="7.125" style="76" customWidth="1"/>
    <col min="2332" max="2333" width="6" style="76" customWidth="1"/>
    <col min="2334" max="2560" width="9" style="76"/>
    <col min="2561" max="2561" width="9.5" style="76" customWidth="1"/>
    <col min="2562" max="2577" width="5.875" style="76" customWidth="1"/>
    <col min="2578" max="2580" width="6" style="76" customWidth="1"/>
    <col min="2581" max="2581" width="7.125" style="76" customWidth="1"/>
    <col min="2582" max="2583" width="6" style="76" customWidth="1"/>
    <col min="2584" max="2584" width="7.125" style="76" customWidth="1"/>
    <col min="2585" max="2586" width="6" style="76" customWidth="1"/>
    <col min="2587" max="2587" width="7.125" style="76" customWidth="1"/>
    <col min="2588" max="2589" width="6" style="76" customWidth="1"/>
    <col min="2590" max="2816" width="9" style="76"/>
    <col min="2817" max="2817" width="9.5" style="76" customWidth="1"/>
    <col min="2818" max="2833" width="5.875" style="76" customWidth="1"/>
    <col min="2834" max="2836" width="6" style="76" customWidth="1"/>
    <col min="2837" max="2837" width="7.125" style="76" customWidth="1"/>
    <col min="2838" max="2839" width="6" style="76" customWidth="1"/>
    <col min="2840" max="2840" width="7.125" style="76" customWidth="1"/>
    <col min="2841" max="2842" width="6" style="76" customWidth="1"/>
    <col min="2843" max="2843" width="7.125" style="76" customWidth="1"/>
    <col min="2844" max="2845" width="6" style="76" customWidth="1"/>
    <col min="2846" max="3072" width="9" style="76"/>
    <col min="3073" max="3073" width="9.5" style="76" customWidth="1"/>
    <col min="3074" max="3089" width="5.875" style="76" customWidth="1"/>
    <col min="3090" max="3092" width="6" style="76" customWidth="1"/>
    <col min="3093" max="3093" width="7.125" style="76" customWidth="1"/>
    <col min="3094" max="3095" width="6" style="76" customWidth="1"/>
    <col min="3096" max="3096" width="7.125" style="76" customWidth="1"/>
    <col min="3097" max="3098" width="6" style="76" customWidth="1"/>
    <col min="3099" max="3099" width="7.125" style="76" customWidth="1"/>
    <col min="3100" max="3101" width="6" style="76" customWidth="1"/>
    <col min="3102" max="3328" width="9" style="76"/>
    <col min="3329" max="3329" width="9.5" style="76" customWidth="1"/>
    <col min="3330" max="3345" width="5.875" style="76" customWidth="1"/>
    <col min="3346" max="3348" width="6" style="76" customWidth="1"/>
    <col min="3349" max="3349" width="7.125" style="76" customWidth="1"/>
    <col min="3350" max="3351" width="6" style="76" customWidth="1"/>
    <col min="3352" max="3352" width="7.125" style="76" customWidth="1"/>
    <col min="3353" max="3354" width="6" style="76" customWidth="1"/>
    <col min="3355" max="3355" width="7.125" style="76" customWidth="1"/>
    <col min="3356" max="3357" width="6" style="76" customWidth="1"/>
    <col min="3358" max="3584" width="9" style="76"/>
    <col min="3585" max="3585" width="9.5" style="76" customWidth="1"/>
    <col min="3586" max="3601" width="5.875" style="76" customWidth="1"/>
    <col min="3602" max="3604" width="6" style="76" customWidth="1"/>
    <col min="3605" max="3605" width="7.125" style="76" customWidth="1"/>
    <col min="3606" max="3607" width="6" style="76" customWidth="1"/>
    <col min="3608" max="3608" width="7.125" style="76" customWidth="1"/>
    <col min="3609" max="3610" width="6" style="76" customWidth="1"/>
    <col min="3611" max="3611" width="7.125" style="76" customWidth="1"/>
    <col min="3612" max="3613" width="6" style="76" customWidth="1"/>
    <col min="3614" max="3840" width="9" style="76"/>
    <col min="3841" max="3841" width="9.5" style="76" customWidth="1"/>
    <col min="3842" max="3857" width="5.875" style="76" customWidth="1"/>
    <col min="3858" max="3860" width="6" style="76" customWidth="1"/>
    <col min="3861" max="3861" width="7.125" style="76" customWidth="1"/>
    <col min="3862" max="3863" width="6" style="76" customWidth="1"/>
    <col min="3864" max="3864" width="7.125" style="76" customWidth="1"/>
    <col min="3865" max="3866" width="6" style="76" customWidth="1"/>
    <col min="3867" max="3867" width="7.125" style="76" customWidth="1"/>
    <col min="3868" max="3869" width="6" style="76" customWidth="1"/>
    <col min="3870" max="4096" width="9" style="76"/>
    <col min="4097" max="4097" width="9.5" style="76" customWidth="1"/>
    <col min="4098" max="4113" width="5.875" style="76" customWidth="1"/>
    <col min="4114" max="4116" width="6" style="76" customWidth="1"/>
    <col min="4117" max="4117" width="7.125" style="76" customWidth="1"/>
    <col min="4118" max="4119" width="6" style="76" customWidth="1"/>
    <col min="4120" max="4120" width="7.125" style="76" customWidth="1"/>
    <col min="4121" max="4122" width="6" style="76" customWidth="1"/>
    <col min="4123" max="4123" width="7.125" style="76" customWidth="1"/>
    <col min="4124" max="4125" width="6" style="76" customWidth="1"/>
    <col min="4126" max="4352" width="9" style="76"/>
    <col min="4353" max="4353" width="9.5" style="76" customWidth="1"/>
    <col min="4354" max="4369" width="5.875" style="76" customWidth="1"/>
    <col min="4370" max="4372" width="6" style="76" customWidth="1"/>
    <col min="4373" max="4373" width="7.125" style="76" customWidth="1"/>
    <col min="4374" max="4375" width="6" style="76" customWidth="1"/>
    <col min="4376" max="4376" width="7.125" style="76" customWidth="1"/>
    <col min="4377" max="4378" width="6" style="76" customWidth="1"/>
    <col min="4379" max="4379" width="7.125" style="76" customWidth="1"/>
    <col min="4380" max="4381" width="6" style="76" customWidth="1"/>
    <col min="4382" max="4608" width="9" style="76"/>
    <col min="4609" max="4609" width="9.5" style="76" customWidth="1"/>
    <col min="4610" max="4625" width="5.875" style="76" customWidth="1"/>
    <col min="4626" max="4628" width="6" style="76" customWidth="1"/>
    <col min="4629" max="4629" width="7.125" style="76" customWidth="1"/>
    <col min="4630" max="4631" width="6" style="76" customWidth="1"/>
    <col min="4632" max="4632" width="7.125" style="76" customWidth="1"/>
    <col min="4633" max="4634" width="6" style="76" customWidth="1"/>
    <col min="4635" max="4635" width="7.125" style="76" customWidth="1"/>
    <col min="4636" max="4637" width="6" style="76" customWidth="1"/>
    <col min="4638" max="4864" width="9" style="76"/>
    <col min="4865" max="4865" width="9.5" style="76" customWidth="1"/>
    <col min="4866" max="4881" width="5.875" style="76" customWidth="1"/>
    <col min="4882" max="4884" width="6" style="76" customWidth="1"/>
    <col min="4885" max="4885" width="7.125" style="76" customWidth="1"/>
    <col min="4886" max="4887" width="6" style="76" customWidth="1"/>
    <col min="4888" max="4888" width="7.125" style="76" customWidth="1"/>
    <col min="4889" max="4890" width="6" style="76" customWidth="1"/>
    <col min="4891" max="4891" width="7.125" style="76" customWidth="1"/>
    <col min="4892" max="4893" width="6" style="76" customWidth="1"/>
    <col min="4894" max="5120" width="9" style="76"/>
    <col min="5121" max="5121" width="9.5" style="76" customWidth="1"/>
    <col min="5122" max="5137" width="5.875" style="76" customWidth="1"/>
    <col min="5138" max="5140" width="6" style="76" customWidth="1"/>
    <col min="5141" max="5141" width="7.125" style="76" customWidth="1"/>
    <col min="5142" max="5143" width="6" style="76" customWidth="1"/>
    <col min="5144" max="5144" width="7.125" style="76" customWidth="1"/>
    <col min="5145" max="5146" width="6" style="76" customWidth="1"/>
    <col min="5147" max="5147" width="7.125" style="76" customWidth="1"/>
    <col min="5148" max="5149" width="6" style="76" customWidth="1"/>
    <col min="5150" max="5376" width="9" style="76"/>
    <col min="5377" max="5377" width="9.5" style="76" customWidth="1"/>
    <col min="5378" max="5393" width="5.875" style="76" customWidth="1"/>
    <col min="5394" max="5396" width="6" style="76" customWidth="1"/>
    <col min="5397" max="5397" width="7.125" style="76" customWidth="1"/>
    <col min="5398" max="5399" width="6" style="76" customWidth="1"/>
    <col min="5400" max="5400" width="7.125" style="76" customWidth="1"/>
    <col min="5401" max="5402" width="6" style="76" customWidth="1"/>
    <col min="5403" max="5403" width="7.125" style="76" customWidth="1"/>
    <col min="5404" max="5405" width="6" style="76" customWidth="1"/>
    <col min="5406" max="5632" width="9" style="76"/>
    <col min="5633" max="5633" width="9.5" style="76" customWidth="1"/>
    <col min="5634" max="5649" width="5.875" style="76" customWidth="1"/>
    <col min="5650" max="5652" width="6" style="76" customWidth="1"/>
    <col min="5653" max="5653" width="7.125" style="76" customWidth="1"/>
    <col min="5654" max="5655" width="6" style="76" customWidth="1"/>
    <col min="5656" max="5656" width="7.125" style="76" customWidth="1"/>
    <col min="5657" max="5658" width="6" style="76" customWidth="1"/>
    <col min="5659" max="5659" width="7.125" style="76" customWidth="1"/>
    <col min="5660" max="5661" width="6" style="76" customWidth="1"/>
    <col min="5662" max="5888" width="9" style="76"/>
    <col min="5889" max="5889" width="9.5" style="76" customWidth="1"/>
    <col min="5890" max="5905" width="5.875" style="76" customWidth="1"/>
    <col min="5906" max="5908" width="6" style="76" customWidth="1"/>
    <col min="5909" max="5909" width="7.125" style="76" customWidth="1"/>
    <col min="5910" max="5911" width="6" style="76" customWidth="1"/>
    <col min="5912" max="5912" width="7.125" style="76" customWidth="1"/>
    <col min="5913" max="5914" width="6" style="76" customWidth="1"/>
    <col min="5915" max="5915" width="7.125" style="76" customWidth="1"/>
    <col min="5916" max="5917" width="6" style="76" customWidth="1"/>
    <col min="5918" max="6144" width="9" style="76"/>
    <col min="6145" max="6145" width="9.5" style="76" customWidth="1"/>
    <col min="6146" max="6161" width="5.875" style="76" customWidth="1"/>
    <col min="6162" max="6164" width="6" style="76" customWidth="1"/>
    <col min="6165" max="6165" width="7.125" style="76" customWidth="1"/>
    <col min="6166" max="6167" width="6" style="76" customWidth="1"/>
    <col min="6168" max="6168" width="7.125" style="76" customWidth="1"/>
    <col min="6169" max="6170" width="6" style="76" customWidth="1"/>
    <col min="6171" max="6171" width="7.125" style="76" customWidth="1"/>
    <col min="6172" max="6173" width="6" style="76" customWidth="1"/>
    <col min="6174" max="6400" width="9" style="76"/>
    <col min="6401" max="6401" width="9.5" style="76" customWidth="1"/>
    <col min="6402" max="6417" width="5.875" style="76" customWidth="1"/>
    <col min="6418" max="6420" width="6" style="76" customWidth="1"/>
    <col min="6421" max="6421" width="7.125" style="76" customWidth="1"/>
    <col min="6422" max="6423" width="6" style="76" customWidth="1"/>
    <col min="6424" max="6424" width="7.125" style="76" customWidth="1"/>
    <col min="6425" max="6426" width="6" style="76" customWidth="1"/>
    <col min="6427" max="6427" width="7.125" style="76" customWidth="1"/>
    <col min="6428" max="6429" width="6" style="76" customWidth="1"/>
    <col min="6430" max="6656" width="9" style="76"/>
    <col min="6657" max="6657" width="9.5" style="76" customWidth="1"/>
    <col min="6658" max="6673" width="5.875" style="76" customWidth="1"/>
    <col min="6674" max="6676" width="6" style="76" customWidth="1"/>
    <col min="6677" max="6677" width="7.125" style="76" customWidth="1"/>
    <col min="6678" max="6679" width="6" style="76" customWidth="1"/>
    <col min="6680" max="6680" width="7.125" style="76" customWidth="1"/>
    <col min="6681" max="6682" width="6" style="76" customWidth="1"/>
    <col min="6683" max="6683" width="7.125" style="76" customWidth="1"/>
    <col min="6684" max="6685" width="6" style="76" customWidth="1"/>
    <col min="6686" max="6912" width="9" style="76"/>
    <col min="6913" max="6913" width="9.5" style="76" customWidth="1"/>
    <col min="6914" max="6929" width="5.875" style="76" customWidth="1"/>
    <col min="6930" max="6932" width="6" style="76" customWidth="1"/>
    <col min="6933" max="6933" width="7.125" style="76" customWidth="1"/>
    <col min="6934" max="6935" width="6" style="76" customWidth="1"/>
    <col min="6936" max="6936" width="7.125" style="76" customWidth="1"/>
    <col min="6937" max="6938" width="6" style="76" customWidth="1"/>
    <col min="6939" max="6939" width="7.125" style="76" customWidth="1"/>
    <col min="6940" max="6941" width="6" style="76" customWidth="1"/>
    <col min="6942" max="7168" width="9" style="76"/>
    <col min="7169" max="7169" width="9.5" style="76" customWidth="1"/>
    <col min="7170" max="7185" width="5.875" style="76" customWidth="1"/>
    <col min="7186" max="7188" width="6" style="76" customWidth="1"/>
    <col min="7189" max="7189" width="7.125" style="76" customWidth="1"/>
    <col min="7190" max="7191" width="6" style="76" customWidth="1"/>
    <col min="7192" max="7192" width="7.125" style="76" customWidth="1"/>
    <col min="7193" max="7194" width="6" style="76" customWidth="1"/>
    <col min="7195" max="7195" width="7.125" style="76" customWidth="1"/>
    <col min="7196" max="7197" width="6" style="76" customWidth="1"/>
    <col min="7198" max="7424" width="9" style="76"/>
    <col min="7425" max="7425" width="9.5" style="76" customWidth="1"/>
    <col min="7426" max="7441" width="5.875" style="76" customWidth="1"/>
    <col min="7442" max="7444" width="6" style="76" customWidth="1"/>
    <col min="7445" max="7445" width="7.125" style="76" customWidth="1"/>
    <col min="7446" max="7447" width="6" style="76" customWidth="1"/>
    <col min="7448" max="7448" width="7.125" style="76" customWidth="1"/>
    <col min="7449" max="7450" width="6" style="76" customWidth="1"/>
    <col min="7451" max="7451" width="7.125" style="76" customWidth="1"/>
    <col min="7452" max="7453" width="6" style="76" customWidth="1"/>
    <col min="7454" max="7680" width="9" style="76"/>
    <col min="7681" max="7681" width="9.5" style="76" customWidth="1"/>
    <col min="7682" max="7697" width="5.875" style="76" customWidth="1"/>
    <col min="7698" max="7700" width="6" style="76" customWidth="1"/>
    <col min="7701" max="7701" width="7.125" style="76" customWidth="1"/>
    <col min="7702" max="7703" width="6" style="76" customWidth="1"/>
    <col min="7704" max="7704" width="7.125" style="76" customWidth="1"/>
    <col min="7705" max="7706" width="6" style="76" customWidth="1"/>
    <col min="7707" max="7707" width="7.125" style="76" customWidth="1"/>
    <col min="7708" max="7709" width="6" style="76" customWidth="1"/>
    <col min="7710" max="7936" width="9" style="76"/>
    <col min="7937" max="7937" width="9.5" style="76" customWidth="1"/>
    <col min="7938" max="7953" width="5.875" style="76" customWidth="1"/>
    <col min="7954" max="7956" width="6" style="76" customWidth="1"/>
    <col min="7957" max="7957" width="7.125" style="76" customWidth="1"/>
    <col min="7958" max="7959" width="6" style="76" customWidth="1"/>
    <col min="7960" max="7960" width="7.125" style="76" customWidth="1"/>
    <col min="7961" max="7962" width="6" style="76" customWidth="1"/>
    <col min="7963" max="7963" width="7.125" style="76" customWidth="1"/>
    <col min="7964" max="7965" width="6" style="76" customWidth="1"/>
    <col min="7966" max="8192" width="9" style="76"/>
    <col min="8193" max="8193" width="9.5" style="76" customWidth="1"/>
    <col min="8194" max="8209" width="5.875" style="76" customWidth="1"/>
    <col min="8210" max="8212" width="6" style="76" customWidth="1"/>
    <col min="8213" max="8213" width="7.125" style="76" customWidth="1"/>
    <col min="8214" max="8215" width="6" style="76" customWidth="1"/>
    <col min="8216" max="8216" width="7.125" style="76" customWidth="1"/>
    <col min="8217" max="8218" width="6" style="76" customWidth="1"/>
    <col min="8219" max="8219" width="7.125" style="76" customWidth="1"/>
    <col min="8220" max="8221" width="6" style="76" customWidth="1"/>
    <col min="8222" max="8448" width="9" style="76"/>
    <col min="8449" max="8449" width="9.5" style="76" customWidth="1"/>
    <col min="8450" max="8465" width="5.875" style="76" customWidth="1"/>
    <col min="8466" max="8468" width="6" style="76" customWidth="1"/>
    <col min="8469" max="8469" width="7.125" style="76" customWidth="1"/>
    <col min="8470" max="8471" width="6" style="76" customWidth="1"/>
    <col min="8472" max="8472" width="7.125" style="76" customWidth="1"/>
    <col min="8473" max="8474" width="6" style="76" customWidth="1"/>
    <col min="8475" max="8475" width="7.125" style="76" customWidth="1"/>
    <col min="8476" max="8477" width="6" style="76" customWidth="1"/>
    <col min="8478" max="8704" width="9" style="76"/>
    <col min="8705" max="8705" width="9.5" style="76" customWidth="1"/>
    <col min="8706" max="8721" width="5.875" style="76" customWidth="1"/>
    <col min="8722" max="8724" width="6" style="76" customWidth="1"/>
    <col min="8725" max="8725" width="7.125" style="76" customWidth="1"/>
    <col min="8726" max="8727" width="6" style="76" customWidth="1"/>
    <col min="8728" max="8728" width="7.125" style="76" customWidth="1"/>
    <col min="8729" max="8730" width="6" style="76" customWidth="1"/>
    <col min="8731" max="8731" width="7.125" style="76" customWidth="1"/>
    <col min="8732" max="8733" width="6" style="76" customWidth="1"/>
    <col min="8734" max="8960" width="9" style="76"/>
    <col min="8961" max="8961" width="9.5" style="76" customWidth="1"/>
    <col min="8962" max="8977" width="5.875" style="76" customWidth="1"/>
    <col min="8978" max="8980" width="6" style="76" customWidth="1"/>
    <col min="8981" max="8981" width="7.125" style="76" customWidth="1"/>
    <col min="8982" max="8983" width="6" style="76" customWidth="1"/>
    <col min="8984" max="8984" width="7.125" style="76" customWidth="1"/>
    <col min="8985" max="8986" width="6" style="76" customWidth="1"/>
    <col min="8987" max="8987" width="7.125" style="76" customWidth="1"/>
    <col min="8988" max="8989" width="6" style="76" customWidth="1"/>
    <col min="8990" max="9216" width="9" style="76"/>
    <col min="9217" max="9217" width="9.5" style="76" customWidth="1"/>
    <col min="9218" max="9233" width="5.875" style="76" customWidth="1"/>
    <col min="9234" max="9236" width="6" style="76" customWidth="1"/>
    <col min="9237" max="9237" width="7.125" style="76" customWidth="1"/>
    <col min="9238" max="9239" width="6" style="76" customWidth="1"/>
    <col min="9240" max="9240" width="7.125" style="76" customWidth="1"/>
    <col min="9241" max="9242" width="6" style="76" customWidth="1"/>
    <col min="9243" max="9243" width="7.125" style="76" customWidth="1"/>
    <col min="9244" max="9245" width="6" style="76" customWidth="1"/>
    <col min="9246" max="9472" width="9" style="76"/>
    <col min="9473" max="9473" width="9.5" style="76" customWidth="1"/>
    <col min="9474" max="9489" width="5.875" style="76" customWidth="1"/>
    <col min="9490" max="9492" width="6" style="76" customWidth="1"/>
    <col min="9493" max="9493" width="7.125" style="76" customWidth="1"/>
    <col min="9494" max="9495" width="6" style="76" customWidth="1"/>
    <col min="9496" max="9496" width="7.125" style="76" customWidth="1"/>
    <col min="9497" max="9498" width="6" style="76" customWidth="1"/>
    <col min="9499" max="9499" width="7.125" style="76" customWidth="1"/>
    <col min="9500" max="9501" width="6" style="76" customWidth="1"/>
    <col min="9502" max="9728" width="9" style="76"/>
    <col min="9729" max="9729" width="9.5" style="76" customWidth="1"/>
    <col min="9730" max="9745" width="5.875" style="76" customWidth="1"/>
    <col min="9746" max="9748" width="6" style="76" customWidth="1"/>
    <col min="9749" max="9749" width="7.125" style="76" customWidth="1"/>
    <col min="9750" max="9751" width="6" style="76" customWidth="1"/>
    <col min="9752" max="9752" width="7.125" style="76" customWidth="1"/>
    <col min="9753" max="9754" width="6" style="76" customWidth="1"/>
    <col min="9755" max="9755" width="7.125" style="76" customWidth="1"/>
    <col min="9756" max="9757" width="6" style="76" customWidth="1"/>
    <col min="9758" max="9984" width="9" style="76"/>
    <col min="9985" max="9985" width="9.5" style="76" customWidth="1"/>
    <col min="9986" max="10001" width="5.875" style="76" customWidth="1"/>
    <col min="10002" max="10004" width="6" style="76" customWidth="1"/>
    <col min="10005" max="10005" width="7.125" style="76" customWidth="1"/>
    <col min="10006" max="10007" width="6" style="76" customWidth="1"/>
    <col min="10008" max="10008" width="7.125" style="76" customWidth="1"/>
    <col min="10009" max="10010" width="6" style="76" customWidth="1"/>
    <col min="10011" max="10011" width="7.125" style="76" customWidth="1"/>
    <col min="10012" max="10013" width="6" style="76" customWidth="1"/>
    <col min="10014" max="10240" width="9" style="76"/>
    <col min="10241" max="10241" width="9.5" style="76" customWidth="1"/>
    <col min="10242" max="10257" width="5.875" style="76" customWidth="1"/>
    <col min="10258" max="10260" width="6" style="76" customWidth="1"/>
    <col min="10261" max="10261" width="7.125" style="76" customWidth="1"/>
    <col min="10262" max="10263" width="6" style="76" customWidth="1"/>
    <col min="10264" max="10264" width="7.125" style="76" customWidth="1"/>
    <col min="10265" max="10266" width="6" style="76" customWidth="1"/>
    <col min="10267" max="10267" width="7.125" style="76" customWidth="1"/>
    <col min="10268" max="10269" width="6" style="76" customWidth="1"/>
    <col min="10270" max="10496" width="9" style="76"/>
    <col min="10497" max="10497" width="9.5" style="76" customWidth="1"/>
    <col min="10498" max="10513" width="5.875" style="76" customWidth="1"/>
    <col min="10514" max="10516" width="6" style="76" customWidth="1"/>
    <col min="10517" max="10517" width="7.125" style="76" customWidth="1"/>
    <col min="10518" max="10519" width="6" style="76" customWidth="1"/>
    <col min="10520" max="10520" width="7.125" style="76" customWidth="1"/>
    <col min="10521" max="10522" width="6" style="76" customWidth="1"/>
    <col min="10523" max="10523" width="7.125" style="76" customWidth="1"/>
    <col min="10524" max="10525" width="6" style="76" customWidth="1"/>
    <col min="10526" max="10752" width="9" style="76"/>
    <col min="10753" max="10753" width="9.5" style="76" customWidth="1"/>
    <col min="10754" max="10769" width="5.875" style="76" customWidth="1"/>
    <col min="10770" max="10772" width="6" style="76" customWidth="1"/>
    <col min="10773" max="10773" width="7.125" style="76" customWidth="1"/>
    <col min="10774" max="10775" width="6" style="76" customWidth="1"/>
    <col min="10776" max="10776" width="7.125" style="76" customWidth="1"/>
    <col min="10777" max="10778" width="6" style="76" customWidth="1"/>
    <col min="10779" max="10779" width="7.125" style="76" customWidth="1"/>
    <col min="10780" max="10781" width="6" style="76" customWidth="1"/>
    <col min="10782" max="11008" width="9" style="76"/>
    <col min="11009" max="11009" width="9.5" style="76" customWidth="1"/>
    <col min="11010" max="11025" width="5.875" style="76" customWidth="1"/>
    <col min="11026" max="11028" width="6" style="76" customWidth="1"/>
    <col min="11029" max="11029" width="7.125" style="76" customWidth="1"/>
    <col min="11030" max="11031" width="6" style="76" customWidth="1"/>
    <col min="11032" max="11032" width="7.125" style="76" customWidth="1"/>
    <col min="11033" max="11034" width="6" style="76" customWidth="1"/>
    <col min="11035" max="11035" width="7.125" style="76" customWidth="1"/>
    <col min="11036" max="11037" width="6" style="76" customWidth="1"/>
    <col min="11038" max="11264" width="9" style="76"/>
    <col min="11265" max="11265" width="9.5" style="76" customWidth="1"/>
    <col min="11266" max="11281" width="5.875" style="76" customWidth="1"/>
    <col min="11282" max="11284" width="6" style="76" customWidth="1"/>
    <col min="11285" max="11285" width="7.125" style="76" customWidth="1"/>
    <col min="11286" max="11287" width="6" style="76" customWidth="1"/>
    <col min="11288" max="11288" width="7.125" style="76" customWidth="1"/>
    <col min="11289" max="11290" width="6" style="76" customWidth="1"/>
    <col min="11291" max="11291" width="7.125" style="76" customWidth="1"/>
    <col min="11292" max="11293" width="6" style="76" customWidth="1"/>
    <col min="11294" max="11520" width="9" style="76"/>
    <col min="11521" max="11521" width="9.5" style="76" customWidth="1"/>
    <col min="11522" max="11537" width="5.875" style="76" customWidth="1"/>
    <col min="11538" max="11540" width="6" style="76" customWidth="1"/>
    <col min="11541" max="11541" width="7.125" style="76" customWidth="1"/>
    <col min="11542" max="11543" width="6" style="76" customWidth="1"/>
    <col min="11544" max="11544" width="7.125" style="76" customWidth="1"/>
    <col min="11545" max="11546" width="6" style="76" customWidth="1"/>
    <col min="11547" max="11547" width="7.125" style="76" customWidth="1"/>
    <col min="11548" max="11549" width="6" style="76" customWidth="1"/>
    <col min="11550" max="11776" width="9" style="76"/>
    <col min="11777" max="11777" width="9.5" style="76" customWidth="1"/>
    <col min="11778" max="11793" width="5.875" style="76" customWidth="1"/>
    <col min="11794" max="11796" width="6" style="76" customWidth="1"/>
    <col min="11797" max="11797" width="7.125" style="76" customWidth="1"/>
    <col min="11798" max="11799" width="6" style="76" customWidth="1"/>
    <col min="11800" max="11800" width="7.125" style="76" customWidth="1"/>
    <col min="11801" max="11802" width="6" style="76" customWidth="1"/>
    <col min="11803" max="11803" width="7.125" style="76" customWidth="1"/>
    <col min="11804" max="11805" width="6" style="76" customWidth="1"/>
    <col min="11806" max="12032" width="9" style="76"/>
    <col min="12033" max="12033" width="9.5" style="76" customWidth="1"/>
    <col min="12034" max="12049" width="5.875" style="76" customWidth="1"/>
    <col min="12050" max="12052" width="6" style="76" customWidth="1"/>
    <col min="12053" max="12053" width="7.125" style="76" customWidth="1"/>
    <col min="12054" max="12055" width="6" style="76" customWidth="1"/>
    <col min="12056" max="12056" width="7.125" style="76" customWidth="1"/>
    <col min="12057" max="12058" width="6" style="76" customWidth="1"/>
    <col min="12059" max="12059" width="7.125" style="76" customWidth="1"/>
    <col min="12060" max="12061" width="6" style="76" customWidth="1"/>
    <col min="12062" max="12288" width="9" style="76"/>
    <col min="12289" max="12289" width="9.5" style="76" customWidth="1"/>
    <col min="12290" max="12305" width="5.875" style="76" customWidth="1"/>
    <col min="12306" max="12308" width="6" style="76" customWidth="1"/>
    <col min="12309" max="12309" width="7.125" style="76" customWidth="1"/>
    <col min="12310" max="12311" width="6" style="76" customWidth="1"/>
    <col min="12312" max="12312" width="7.125" style="76" customWidth="1"/>
    <col min="12313" max="12314" width="6" style="76" customWidth="1"/>
    <col min="12315" max="12315" width="7.125" style="76" customWidth="1"/>
    <col min="12316" max="12317" width="6" style="76" customWidth="1"/>
    <col min="12318" max="12544" width="9" style="76"/>
    <col min="12545" max="12545" width="9.5" style="76" customWidth="1"/>
    <col min="12546" max="12561" width="5.875" style="76" customWidth="1"/>
    <col min="12562" max="12564" width="6" style="76" customWidth="1"/>
    <col min="12565" max="12565" width="7.125" style="76" customWidth="1"/>
    <col min="12566" max="12567" width="6" style="76" customWidth="1"/>
    <col min="12568" max="12568" width="7.125" style="76" customWidth="1"/>
    <col min="12569" max="12570" width="6" style="76" customWidth="1"/>
    <col min="12571" max="12571" width="7.125" style="76" customWidth="1"/>
    <col min="12572" max="12573" width="6" style="76" customWidth="1"/>
    <col min="12574" max="12800" width="9" style="76"/>
    <col min="12801" max="12801" width="9.5" style="76" customWidth="1"/>
    <col min="12802" max="12817" width="5.875" style="76" customWidth="1"/>
    <col min="12818" max="12820" width="6" style="76" customWidth="1"/>
    <col min="12821" max="12821" width="7.125" style="76" customWidth="1"/>
    <col min="12822" max="12823" width="6" style="76" customWidth="1"/>
    <col min="12824" max="12824" width="7.125" style="76" customWidth="1"/>
    <col min="12825" max="12826" width="6" style="76" customWidth="1"/>
    <col min="12827" max="12827" width="7.125" style="76" customWidth="1"/>
    <col min="12828" max="12829" width="6" style="76" customWidth="1"/>
    <col min="12830" max="13056" width="9" style="76"/>
    <col min="13057" max="13057" width="9.5" style="76" customWidth="1"/>
    <col min="13058" max="13073" width="5.875" style="76" customWidth="1"/>
    <col min="13074" max="13076" width="6" style="76" customWidth="1"/>
    <col min="13077" max="13077" width="7.125" style="76" customWidth="1"/>
    <col min="13078" max="13079" width="6" style="76" customWidth="1"/>
    <col min="13080" max="13080" width="7.125" style="76" customWidth="1"/>
    <col min="13081" max="13082" width="6" style="76" customWidth="1"/>
    <col min="13083" max="13083" width="7.125" style="76" customWidth="1"/>
    <col min="13084" max="13085" width="6" style="76" customWidth="1"/>
    <col min="13086" max="13312" width="9" style="76"/>
    <col min="13313" max="13313" width="9.5" style="76" customWidth="1"/>
    <col min="13314" max="13329" width="5.875" style="76" customWidth="1"/>
    <col min="13330" max="13332" width="6" style="76" customWidth="1"/>
    <col min="13333" max="13333" width="7.125" style="76" customWidth="1"/>
    <col min="13334" max="13335" width="6" style="76" customWidth="1"/>
    <col min="13336" max="13336" width="7.125" style="76" customWidth="1"/>
    <col min="13337" max="13338" width="6" style="76" customWidth="1"/>
    <col min="13339" max="13339" width="7.125" style="76" customWidth="1"/>
    <col min="13340" max="13341" width="6" style="76" customWidth="1"/>
    <col min="13342" max="13568" width="9" style="76"/>
    <col min="13569" max="13569" width="9.5" style="76" customWidth="1"/>
    <col min="13570" max="13585" width="5.875" style="76" customWidth="1"/>
    <col min="13586" max="13588" width="6" style="76" customWidth="1"/>
    <col min="13589" max="13589" width="7.125" style="76" customWidth="1"/>
    <col min="13590" max="13591" width="6" style="76" customWidth="1"/>
    <col min="13592" max="13592" width="7.125" style="76" customWidth="1"/>
    <col min="13593" max="13594" width="6" style="76" customWidth="1"/>
    <col min="13595" max="13595" width="7.125" style="76" customWidth="1"/>
    <col min="13596" max="13597" width="6" style="76" customWidth="1"/>
    <col min="13598" max="13824" width="9" style="76"/>
    <col min="13825" max="13825" width="9.5" style="76" customWidth="1"/>
    <col min="13826" max="13841" width="5.875" style="76" customWidth="1"/>
    <col min="13842" max="13844" width="6" style="76" customWidth="1"/>
    <col min="13845" max="13845" width="7.125" style="76" customWidth="1"/>
    <col min="13846" max="13847" width="6" style="76" customWidth="1"/>
    <col min="13848" max="13848" width="7.125" style="76" customWidth="1"/>
    <col min="13849" max="13850" width="6" style="76" customWidth="1"/>
    <col min="13851" max="13851" width="7.125" style="76" customWidth="1"/>
    <col min="13852" max="13853" width="6" style="76" customWidth="1"/>
    <col min="13854" max="14080" width="9" style="76"/>
    <col min="14081" max="14081" width="9.5" style="76" customWidth="1"/>
    <col min="14082" max="14097" width="5.875" style="76" customWidth="1"/>
    <col min="14098" max="14100" width="6" style="76" customWidth="1"/>
    <col min="14101" max="14101" width="7.125" style="76" customWidth="1"/>
    <col min="14102" max="14103" width="6" style="76" customWidth="1"/>
    <col min="14104" max="14104" width="7.125" style="76" customWidth="1"/>
    <col min="14105" max="14106" width="6" style="76" customWidth="1"/>
    <col min="14107" max="14107" width="7.125" style="76" customWidth="1"/>
    <col min="14108" max="14109" width="6" style="76" customWidth="1"/>
    <col min="14110" max="14336" width="9" style="76"/>
    <col min="14337" max="14337" width="9.5" style="76" customWidth="1"/>
    <col min="14338" max="14353" width="5.875" style="76" customWidth="1"/>
    <col min="14354" max="14356" width="6" style="76" customWidth="1"/>
    <col min="14357" max="14357" width="7.125" style="76" customWidth="1"/>
    <col min="14358" max="14359" width="6" style="76" customWidth="1"/>
    <col min="14360" max="14360" width="7.125" style="76" customWidth="1"/>
    <col min="14361" max="14362" width="6" style="76" customWidth="1"/>
    <col min="14363" max="14363" width="7.125" style="76" customWidth="1"/>
    <col min="14364" max="14365" width="6" style="76" customWidth="1"/>
    <col min="14366" max="14592" width="9" style="76"/>
    <col min="14593" max="14593" width="9.5" style="76" customWidth="1"/>
    <col min="14594" max="14609" width="5.875" style="76" customWidth="1"/>
    <col min="14610" max="14612" width="6" style="76" customWidth="1"/>
    <col min="14613" max="14613" width="7.125" style="76" customWidth="1"/>
    <col min="14614" max="14615" width="6" style="76" customWidth="1"/>
    <col min="14616" max="14616" width="7.125" style="76" customWidth="1"/>
    <col min="14617" max="14618" width="6" style="76" customWidth="1"/>
    <col min="14619" max="14619" width="7.125" style="76" customWidth="1"/>
    <col min="14620" max="14621" width="6" style="76" customWidth="1"/>
    <col min="14622" max="14848" width="9" style="76"/>
    <col min="14849" max="14849" width="9.5" style="76" customWidth="1"/>
    <col min="14850" max="14865" width="5.875" style="76" customWidth="1"/>
    <col min="14866" max="14868" width="6" style="76" customWidth="1"/>
    <col min="14869" max="14869" width="7.125" style="76" customWidth="1"/>
    <col min="14870" max="14871" width="6" style="76" customWidth="1"/>
    <col min="14872" max="14872" width="7.125" style="76" customWidth="1"/>
    <col min="14873" max="14874" width="6" style="76" customWidth="1"/>
    <col min="14875" max="14875" width="7.125" style="76" customWidth="1"/>
    <col min="14876" max="14877" width="6" style="76" customWidth="1"/>
    <col min="14878" max="15104" width="9" style="76"/>
    <col min="15105" max="15105" width="9.5" style="76" customWidth="1"/>
    <col min="15106" max="15121" width="5.875" style="76" customWidth="1"/>
    <col min="15122" max="15124" width="6" style="76" customWidth="1"/>
    <col min="15125" max="15125" width="7.125" style="76" customWidth="1"/>
    <col min="15126" max="15127" width="6" style="76" customWidth="1"/>
    <col min="15128" max="15128" width="7.125" style="76" customWidth="1"/>
    <col min="15129" max="15130" width="6" style="76" customWidth="1"/>
    <col min="15131" max="15131" width="7.125" style="76" customWidth="1"/>
    <col min="15132" max="15133" width="6" style="76" customWidth="1"/>
    <col min="15134" max="15360" width="9" style="76"/>
    <col min="15361" max="15361" width="9.5" style="76" customWidth="1"/>
    <col min="15362" max="15377" width="5.875" style="76" customWidth="1"/>
    <col min="15378" max="15380" width="6" style="76" customWidth="1"/>
    <col min="15381" max="15381" width="7.125" style="76" customWidth="1"/>
    <col min="15382" max="15383" width="6" style="76" customWidth="1"/>
    <col min="15384" max="15384" width="7.125" style="76" customWidth="1"/>
    <col min="15385" max="15386" width="6" style="76" customWidth="1"/>
    <col min="15387" max="15387" width="7.125" style="76" customWidth="1"/>
    <col min="15388" max="15389" width="6" style="76" customWidth="1"/>
    <col min="15390" max="15616" width="9" style="76"/>
    <col min="15617" max="15617" width="9.5" style="76" customWidth="1"/>
    <col min="15618" max="15633" width="5.875" style="76" customWidth="1"/>
    <col min="15634" max="15636" width="6" style="76" customWidth="1"/>
    <col min="15637" max="15637" width="7.125" style="76" customWidth="1"/>
    <col min="15638" max="15639" width="6" style="76" customWidth="1"/>
    <col min="15640" max="15640" width="7.125" style="76" customWidth="1"/>
    <col min="15641" max="15642" width="6" style="76" customWidth="1"/>
    <col min="15643" max="15643" width="7.125" style="76" customWidth="1"/>
    <col min="15644" max="15645" width="6" style="76" customWidth="1"/>
    <col min="15646" max="15872" width="9" style="76"/>
    <col min="15873" max="15873" width="9.5" style="76" customWidth="1"/>
    <col min="15874" max="15889" width="5.875" style="76" customWidth="1"/>
    <col min="15890" max="15892" width="6" style="76" customWidth="1"/>
    <col min="15893" max="15893" width="7.125" style="76" customWidth="1"/>
    <col min="15894" max="15895" width="6" style="76" customWidth="1"/>
    <col min="15896" max="15896" width="7.125" style="76" customWidth="1"/>
    <col min="15897" max="15898" width="6" style="76" customWidth="1"/>
    <col min="15899" max="15899" width="7.125" style="76" customWidth="1"/>
    <col min="15900" max="15901" width="6" style="76" customWidth="1"/>
    <col min="15902" max="16128" width="9" style="76"/>
    <col min="16129" max="16129" width="9.5" style="76" customWidth="1"/>
    <col min="16130" max="16145" width="5.875" style="76" customWidth="1"/>
    <col min="16146" max="16148" width="6" style="76" customWidth="1"/>
    <col min="16149" max="16149" width="7.125" style="76" customWidth="1"/>
    <col min="16150" max="16151" width="6" style="76" customWidth="1"/>
    <col min="16152" max="16152" width="7.125" style="76" customWidth="1"/>
    <col min="16153" max="16154" width="6" style="76" customWidth="1"/>
    <col min="16155" max="16155" width="7.125" style="76" customWidth="1"/>
    <col min="16156" max="16157" width="6" style="76" customWidth="1"/>
    <col min="16158" max="16384" width="9" style="76"/>
  </cols>
  <sheetData>
    <row r="1" spans="1:30" s="60" customFormat="1" ht="20.25">
      <c r="A1" s="298" t="s">
        <v>318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59"/>
      <c r="AB1" s="59"/>
      <c r="AC1" s="59"/>
    </row>
    <row r="2" spans="1:30" s="60" customFormat="1" ht="20.25">
      <c r="A2" s="298" t="s">
        <v>272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59"/>
      <c r="AB2" s="59"/>
      <c r="AC2" s="59"/>
    </row>
    <row r="3" spans="1:30" s="39" customFormat="1" ht="14.25">
      <c r="A3" s="201" t="s">
        <v>273</v>
      </c>
      <c r="B3" s="201"/>
      <c r="C3" s="201"/>
      <c r="D3" s="201"/>
      <c r="E3" s="201"/>
      <c r="F3" s="201"/>
      <c r="G3" s="36"/>
      <c r="H3" s="36"/>
      <c r="I3" s="36"/>
      <c r="J3" s="36"/>
      <c r="K3" s="36"/>
      <c r="L3" s="36"/>
      <c r="M3" s="37"/>
      <c r="N3" s="37"/>
      <c r="O3" s="37"/>
      <c r="P3" s="37"/>
      <c r="Q3" s="37"/>
      <c r="R3" s="37"/>
      <c r="S3" s="37"/>
      <c r="T3" s="37"/>
      <c r="U3" s="38"/>
      <c r="V3" s="38"/>
      <c r="W3" s="38"/>
    </row>
    <row r="4" spans="1:30" s="39" customFormat="1" ht="17.25" customHeight="1" thickBot="1">
      <c r="A4" s="203" t="s">
        <v>269</v>
      </c>
      <c r="B4" s="203"/>
      <c r="C4" s="203"/>
      <c r="D4" s="203"/>
      <c r="E4" s="203"/>
      <c r="F4" s="203"/>
      <c r="G4" s="203" t="s">
        <v>262</v>
      </c>
      <c r="H4" s="203"/>
      <c r="I4" s="203"/>
      <c r="J4" s="203"/>
      <c r="K4" s="203"/>
      <c r="L4" s="40"/>
      <c r="M4" s="40"/>
      <c r="N4" s="41"/>
      <c r="O4" s="210" t="s">
        <v>322</v>
      </c>
      <c r="P4" s="210"/>
      <c r="Q4" s="210"/>
      <c r="R4" s="210"/>
      <c r="S4" s="210"/>
      <c r="T4" s="210"/>
      <c r="X4" s="367" t="s">
        <v>326</v>
      </c>
      <c r="Y4" s="367"/>
      <c r="Z4" s="367"/>
    </row>
    <row r="5" spans="1:30" s="62" customFormat="1" ht="18" customHeight="1">
      <c r="A5" s="368" t="s">
        <v>12</v>
      </c>
      <c r="B5" s="370" t="s">
        <v>20</v>
      </c>
      <c r="C5" s="371"/>
      <c r="D5" s="371"/>
      <c r="E5" s="371"/>
      <c r="F5" s="372"/>
      <c r="G5" s="370" t="s">
        <v>21</v>
      </c>
      <c r="H5" s="371"/>
      <c r="I5" s="371"/>
      <c r="J5" s="371"/>
      <c r="K5" s="372"/>
      <c r="L5" s="370" t="s">
        <v>22</v>
      </c>
      <c r="M5" s="371"/>
      <c r="N5" s="372"/>
      <c r="O5" s="370" t="s">
        <v>23</v>
      </c>
      <c r="P5" s="371"/>
      <c r="Q5" s="372"/>
      <c r="R5" s="370" t="s">
        <v>24</v>
      </c>
      <c r="S5" s="371"/>
      <c r="T5" s="372"/>
      <c r="U5" s="370" t="s">
        <v>274</v>
      </c>
      <c r="V5" s="371"/>
      <c r="W5" s="372"/>
      <c r="X5" s="370" t="s">
        <v>275</v>
      </c>
      <c r="Y5" s="373"/>
      <c r="Z5" s="372"/>
    </row>
    <row r="6" spans="1:30" s="62" customFormat="1" ht="18" customHeight="1" thickBot="1">
      <c r="A6" s="369"/>
      <c r="B6" s="42" t="s">
        <v>8</v>
      </c>
      <c r="C6" s="43" t="s">
        <v>153</v>
      </c>
      <c r="D6" s="43" t="s">
        <v>26</v>
      </c>
      <c r="E6" s="43" t="s">
        <v>263</v>
      </c>
      <c r="F6" s="44" t="s">
        <v>271</v>
      </c>
      <c r="G6" s="42" t="s">
        <v>8</v>
      </c>
      <c r="H6" s="43" t="s">
        <v>9</v>
      </c>
      <c r="I6" s="43" t="s">
        <v>26</v>
      </c>
      <c r="J6" s="43" t="s">
        <v>263</v>
      </c>
      <c r="K6" s="44" t="s">
        <v>271</v>
      </c>
      <c r="L6" s="42" t="s">
        <v>26</v>
      </c>
      <c r="M6" s="43" t="s">
        <v>263</v>
      </c>
      <c r="N6" s="44" t="s">
        <v>271</v>
      </c>
      <c r="O6" s="42" t="s">
        <v>26</v>
      </c>
      <c r="P6" s="43" t="s">
        <v>263</v>
      </c>
      <c r="Q6" s="44" t="s">
        <v>271</v>
      </c>
      <c r="R6" s="42" t="s">
        <v>26</v>
      </c>
      <c r="S6" s="43" t="s">
        <v>263</v>
      </c>
      <c r="T6" s="44" t="s">
        <v>271</v>
      </c>
      <c r="U6" s="42" t="s">
        <v>26</v>
      </c>
      <c r="V6" s="43" t="s">
        <v>263</v>
      </c>
      <c r="W6" s="44" t="s">
        <v>271</v>
      </c>
      <c r="X6" s="42" t="s">
        <v>270</v>
      </c>
      <c r="Y6" s="43" t="s">
        <v>263</v>
      </c>
      <c r="Z6" s="44" t="s">
        <v>271</v>
      </c>
    </row>
    <row r="7" spans="1:30" s="62" customFormat="1" ht="18" customHeight="1" thickBot="1">
      <c r="A7" s="45" t="s">
        <v>4</v>
      </c>
      <c r="B7" s="46">
        <v>61.04</v>
      </c>
      <c r="C7" s="47">
        <v>24.21</v>
      </c>
      <c r="D7" s="47">
        <v>54.72</v>
      </c>
      <c r="E7" s="48">
        <v>34</v>
      </c>
      <c r="F7" s="49">
        <f>RANK(D7,$D$7:$D$11)</f>
        <v>4</v>
      </c>
      <c r="G7" s="50">
        <v>24.71</v>
      </c>
      <c r="H7" s="47">
        <v>7.66</v>
      </c>
      <c r="I7" s="47">
        <v>32.369999999999997</v>
      </c>
      <c r="J7" s="48">
        <v>34</v>
      </c>
      <c r="K7" s="49">
        <f>RANK(I7,$I$7:$I$11)</f>
        <v>4</v>
      </c>
      <c r="L7" s="50">
        <v>26.35</v>
      </c>
      <c r="M7" s="48">
        <v>34</v>
      </c>
      <c r="N7" s="49">
        <f>RANK(L7,$L$7:$L$11)</f>
        <v>2</v>
      </c>
      <c r="O7" s="50">
        <v>59.56</v>
      </c>
      <c r="P7" s="48">
        <v>34</v>
      </c>
      <c r="Q7" s="49">
        <f>IFERROR(RANK(O7,$O$7:$O$11),"")</f>
        <v>1</v>
      </c>
      <c r="R7" s="50">
        <v>64</v>
      </c>
      <c r="S7" s="48">
        <v>1</v>
      </c>
      <c r="T7" s="49">
        <f>IFERROR(RANK(R7,$R$7:$R$11),"")</f>
        <v>3</v>
      </c>
      <c r="U7" s="50">
        <v>173.01</v>
      </c>
      <c r="V7" s="48">
        <v>34</v>
      </c>
      <c r="W7" s="49">
        <f>IFERROR(RANK(U7,$U$7:$U$11),"")</f>
        <v>3</v>
      </c>
      <c r="X7" s="50">
        <v>159.80000000000001</v>
      </c>
      <c r="Y7" s="51">
        <v>1</v>
      </c>
      <c r="Z7" s="49">
        <f>IFERROR(RANK(X7,$X$7:$X$11),"")</f>
        <v>4</v>
      </c>
    </row>
    <row r="8" spans="1:30" s="62" customFormat="1" ht="18" customHeight="1" thickBot="1">
      <c r="A8" s="229" t="s">
        <v>5</v>
      </c>
      <c r="B8" s="50">
        <v>62.06451612903227</v>
      </c>
      <c r="C8" s="230">
        <v>28.032258064516128</v>
      </c>
      <c r="D8" s="230">
        <v>59.064516129032249</v>
      </c>
      <c r="E8" s="48">
        <v>31</v>
      </c>
      <c r="F8" s="49">
        <f>RANK(D8,$D$7:$D$11)</f>
        <v>2</v>
      </c>
      <c r="G8" s="50">
        <v>24.93548387096774</v>
      </c>
      <c r="H8" s="230">
        <v>8.5806451612903221</v>
      </c>
      <c r="I8" s="230">
        <v>33.516129032258064</v>
      </c>
      <c r="J8" s="48">
        <v>31</v>
      </c>
      <c r="K8" s="49">
        <f>RANK(I8,$I$7:$I$11)</f>
        <v>2</v>
      </c>
      <c r="L8" s="50">
        <v>30.387096774193548</v>
      </c>
      <c r="M8" s="48">
        <v>31</v>
      </c>
      <c r="N8" s="49">
        <f>RANK(L8,$L$7:$L$11)</f>
        <v>1</v>
      </c>
      <c r="O8" s="50">
        <v>57.341935483870984</v>
      </c>
      <c r="P8" s="48">
        <v>31</v>
      </c>
      <c r="Q8" s="49">
        <f>IFERROR(RANK(O8,$O$7:$O$11),"")</f>
        <v>2</v>
      </c>
      <c r="R8" s="50">
        <v>54.42</v>
      </c>
      <c r="S8" s="48">
        <v>19</v>
      </c>
      <c r="T8" s="49">
        <f>IFERROR(RANK(R8,$R$7:$R$11),"")</f>
        <v>5</v>
      </c>
      <c r="U8" s="50">
        <v>180.30967741935481</v>
      </c>
      <c r="V8" s="48">
        <v>32</v>
      </c>
      <c r="W8" s="49">
        <f>IFERROR(RANK(U8,$U$7:$U$11),"")</f>
        <v>1</v>
      </c>
      <c r="X8" s="50">
        <v>174.44</v>
      </c>
      <c r="Y8" s="51">
        <v>19</v>
      </c>
      <c r="Z8" s="49">
        <f>IFERROR(RANK(X8,$X$7:$X$11),"")</f>
        <v>3</v>
      </c>
    </row>
    <row r="9" spans="1:30" s="62" customFormat="1" ht="18" customHeight="1" thickBot="1">
      <c r="A9" s="229" t="s">
        <v>6</v>
      </c>
      <c r="B9" s="50">
        <v>63.691428571428581</v>
      </c>
      <c r="C9" s="230">
        <v>26.028571428571428</v>
      </c>
      <c r="D9" s="230">
        <v>57.874285714285719</v>
      </c>
      <c r="E9" s="48">
        <v>35</v>
      </c>
      <c r="F9" s="49">
        <f>RANK(D9,$D$7:$D$11)</f>
        <v>3</v>
      </c>
      <c r="G9" s="50">
        <v>27.62857142857143</v>
      </c>
      <c r="H9" s="230">
        <v>7.8285714285714283</v>
      </c>
      <c r="I9" s="230">
        <v>35.457142857142856</v>
      </c>
      <c r="J9" s="48">
        <v>35</v>
      </c>
      <c r="K9" s="49">
        <f>RANK(I9,$I$7:$I$11)</f>
        <v>1</v>
      </c>
      <c r="L9" s="50">
        <v>22.514285714285716</v>
      </c>
      <c r="M9" s="48">
        <v>35</v>
      </c>
      <c r="N9" s="49">
        <f>RANK(L9,$L$7:$L$11)</f>
        <v>4</v>
      </c>
      <c r="O9" s="50">
        <v>45.4</v>
      </c>
      <c r="P9" s="48">
        <v>8</v>
      </c>
      <c r="Q9" s="49">
        <f>IFERROR(RANK(O9,$O$7:$O$11),"")</f>
        <v>4</v>
      </c>
      <c r="R9" s="50">
        <v>66.457142857142856</v>
      </c>
      <c r="S9" s="48">
        <v>35</v>
      </c>
      <c r="T9" s="49">
        <f>IFERROR(RANK(R9,$R$7:$R$11),"")</f>
        <v>1</v>
      </c>
      <c r="U9" s="50">
        <v>179.83</v>
      </c>
      <c r="V9" s="48">
        <v>8</v>
      </c>
      <c r="W9" s="49">
        <f>IFERROR(RANK(U9,$U$7:$U$11),"")</f>
        <v>2</v>
      </c>
      <c r="X9" s="50">
        <v>182.30285714285714</v>
      </c>
      <c r="Y9" s="51">
        <v>36</v>
      </c>
      <c r="Z9" s="49">
        <f>IFERROR(RANK(X9,$X$7:$X$11),"")</f>
        <v>2</v>
      </c>
    </row>
    <row r="10" spans="1:30" s="62" customFormat="1" ht="18" customHeight="1" thickBot="1">
      <c r="A10" s="229" t="s">
        <v>7</v>
      </c>
      <c r="B10" s="50">
        <v>65.383783783783784</v>
      </c>
      <c r="C10" s="230">
        <v>28.702702702702702</v>
      </c>
      <c r="D10" s="230">
        <v>61.394594594594594</v>
      </c>
      <c r="E10" s="48">
        <v>37</v>
      </c>
      <c r="F10" s="49">
        <f>RANK(D10,$D$7:$D$11)</f>
        <v>1</v>
      </c>
      <c r="G10" s="50">
        <v>24.621621621621621</v>
      </c>
      <c r="H10" s="230">
        <v>8.121621621621621</v>
      </c>
      <c r="I10" s="230">
        <v>32.743243243243242</v>
      </c>
      <c r="J10" s="48">
        <v>37</v>
      </c>
      <c r="K10" s="49">
        <f>RANK(I10,$I$7:$I$11)</f>
        <v>3</v>
      </c>
      <c r="L10" s="50">
        <v>23.351351351351351</v>
      </c>
      <c r="M10" s="48">
        <v>37</v>
      </c>
      <c r="N10" s="49">
        <f>RANK(L10,$L$7:$L$11)</f>
        <v>3</v>
      </c>
      <c r="O10" s="50">
        <v>40.799999999999997</v>
      </c>
      <c r="P10" s="48">
        <v>1</v>
      </c>
      <c r="Q10" s="49">
        <f>IFERROR(RANK(O10,$O$7:$O$11),"")</f>
        <v>5</v>
      </c>
      <c r="R10" s="50">
        <v>65.837837837837839</v>
      </c>
      <c r="S10" s="48">
        <v>37</v>
      </c>
      <c r="T10" s="49">
        <f>IFERROR(RANK(R10,$R$7:$R$11),"")</f>
        <v>2</v>
      </c>
      <c r="U10" s="50">
        <v>162.80000000000001</v>
      </c>
      <c r="V10" s="48">
        <v>1</v>
      </c>
      <c r="W10" s="49">
        <f>IFERROR(RANK(U10,$U$7:$U$11),"")</f>
        <v>4</v>
      </c>
      <c r="X10" s="50">
        <v>183.32702702702699</v>
      </c>
      <c r="Y10" s="51">
        <v>38</v>
      </c>
      <c r="Z10" s="49">
        <f>IFERROR(RANK(X10,$X$7:$X$11),"")</f>
        <v>1</v>
      </c>
    </row>
    <row r="11" spans="1:30" s="62" customFormat="1" ht="18" customHeight="1" thickBot="1">
      <c r="A11" s="45" t="s">
        <v>163</v>
      </c>
      <c r="B11" s="46">
        <v>45.8</v>
      </c>
      <c r="C11" s="47">
        <v>24.33</v>
      </c>
      <c r="D11" s="47">
        <v>47.23</v>
      </c>
      <c r="E11" s="48">
        <v>6</v>
      </c>
      <c r="F11" s="49">
        <f>RANK(D11,$D$7:$D$11)</f>
        <v>5</v>
      </c>
      <c r="G11" s="50">
        <v>22</v>
      </c>
      <c r="H11" s="47">
        <v>5.17</v>
      </c>
      <c r="I11" s="47">
        <v>27.17</v>
      </c>
      <c r="J11" s="48">
        <v>6</v>
      </c>
      <c r="K11" s="49">
        <f>RANK(I11,$I$7:$I$11)</f>
        <v>5</v>
      </c>
      <c r="L11" s="50">
        <v>17.670000000000002</v>
      </c>
      <c r="M11" s="48">
        <v>6</v>
      </c>
      <c r="N11" s="49">
        <f>RANK(L11,$L$7:$L$11)</f>
        <v>5</v>
      </c>
      <c r="O11" s="50">
        <v>49.6</v>
      </c>
      <c r="P11" s="48">
        <v>3</v>
      </c>
      <c r="Q11" s="49">
        <f>IFERROR(RANK(O11,$O$7:$O$11),"")</f>
        <v>3</v>
      </c>
      <c r="R11" s="50">
        <v>56.67</v>
      </c>
      <c r="S11" s="48">
        <v>6</v>
      </c>
      <c r="T11" s="49">
        <f>IFERROR(RANK(R11,$R$7:$R$11),"")</f>
        <v>4</v>
      </c>
      <c r="U11" s="50">
        <v>140.63</v>
      </c>
      <c r="V11" s="48">
        <v>3</v>
      </c>
      <c r="W11" s="49">
        <f>IFERROR(RANK(U11,$U$7:$U$11),"")</f>
        <v>5</v>
      </c>
      <c r="X11" s="50">
        <v>148.72999999999999</v>
      </c>
      <c r="Y11" s="51">
        <v>6</v>
      </c>
      <c r="Z11" s="49">
        <f>IFERROR(RANK(X11,$X$7:$X$11),"")</f>
        <v>5</v>
      </c>
    </row>
    <row r="12" spans="1:30" s="62" customFormat="1" ht="18" customHeight="1" thickTop="1" thickBot="1">
      <c r="A12" s="52"/>
      <c r="B12" s="53" t="s">
        <v>8</v>
      </c>
      <c r="C12" s="54" t="s">
        <v>25</v>
      </c>
      <c r="D12" s="54" t="s">
        <v>26</v>
      </c>
      <c r="E12" s="363" t="s">
        <v>263</v>
      </c>
      <c r="F12" s="364"/>
      <c r="G12" s="53" t="s">
        <v>8</v>
      </c>
      <c r="H12" s="54" t="s">
        <v>9</v>
      </c>
      <c r="I12" s="54" t="s">
        <v>26</v>
      </c>
      <c r="J12" s="363" t="s">
        <v>263</v>
      </c>
      <c r="K12" s="364"/>
      <c r="L12" s="53" t="s">
        <v>26</v>
      </c>
      <c r="M12" s="363" t="s">
        <v>263</v>
      </c>
      <c r="N12" s="364"/>
      <c r="O12" s="53" t="s">
        <v>26</v>
      </c>
      <c r="P12" s="363" t="s">
        <v>263</v>
      </c>
      <c r="Q12" s="364"/>
      <c r="R12" s="53" t="s">
        <v>26</v>
      </c>
      <c r="S12" s="363" t="s">
        <v>263</v>
      </c>
      <c r="T12" s="364"/>
      <c r="U12" s="53" t="s">
        <v>26</v>
      </c>
      <c r="V12" s="363" t="s">
        <v>263</v>
      </c>
      <c r="W12" s="364"/>
      <c r="X12" s="53" t="s">
        <v>154</v>
      </c>
      <c r="Y12" s="363" t="s">
        <v>263</v>
      </c>
      <c r="Z12" s="364"/>
    </row>
    <row r="13" spans="1:30" s="62" customFormat="1" ht="18" customHeight="1">
      <c r="A13" s="55" t="s">
        <v>276</v>
      </c>
      <c r="B13" s="46">
        <v>62.1</v>
      </c>
      <c r="C13" s="47">
        <v>26.55</v>
      </c>
      <c r="D13" s="47">
        <v>57.61</v>
      </c>
      <c r="E13" s="365">
        <v>146</v>
      </c>
      <c r="F13" s="366"/>
      <c r="G13" s="46">
        <v>25.2</v>
      </c>
      <c r="H13" s="47">
        <v>7.82</v>
      </c>
      <c r="I13" s="47">
        <v>33.020000000000003</v>
      </c>
      <c r="J13" s="365">
        <v>146</v>
      </c>
      <c r="K13" s="366"/>
      <c r="L13" s="46">
        <v>25.05</v>
      </c>
      <c r="M13" s="365">
        <v>146</v>
      </c>
      <c r="N13" s="366"/>
      <c r="O13" s="46">
        <v>56.76</v>
      </c>
      <c r="P13" s="365">
        <v>78</v>
      </c>
      <c r="Q13" s="366"/>
      <c r="R13" s="46">
        <v>62.98</v>
      </c>
      <c r="S13" s="365">
        <v>100</v>
      </c>
      <c r="T13" s="366"/>
      <c r="U13" s="46">
        <v>175.43</v>
      </c>
      <c r="V13" s="365">
        <v>78</v>
      </c>
      <c r="W13" s="366"/>
      <c r="X13" s="46">
        <v>177.77</v>
      </c>
      <c r="Y13" s="365">
        <v>100</v>
      </c>
      <c r="Z13" s="366"/>
    </row>
    <row r="14" spans="1:30" s="62" customFormat="1" ht="18" customHeight="1" thickBot="1">
      <c r="A14" s="56" t="s">
        <v>277</v>
      </c>
      <c r="B14" s="57">
        <v>65.14</v>
      </c>
      <c r="C14" s="58">
        <v>26.21</v>
      </c>
      <c r="D14" s="58">
        <v>58.77</v>
      </c>
      <c r="E14" s="361">
        <v>75305</v>
      </c>
      <c r="F14" s="362"/>
      <c r="G14" s="57">
        <v>32.46</v>
      </c>
      <c r="H14" s="58">
        <v>9.31</v>
      </c>
      <c r="I14" s="58">
        <v>41.78</v>
      </c>
      <c r="J14" s="361">
        <v>75082</v>
      </c>
      <c r="K14" s="362"/>
      <c r="L14" s="57">
        <v>30.08</v>
      </c>
      <c r="M14" s="361">
        <v>74571</v>
      </c>
      <c r="N14" s="362"/>
      <c r="O14" s="57">
        <v>60.29</v>
      </c>
      <c r="P14" s="361">
        <v>56222</v>
      </c>
      <c r="Q14" s="362"/>
      <c r="R14" s="57">
        <v>65.38</v>
      </c>
      <c r="S14" s="361">
        <v>59974</v>
      </c>
      <c r="T14" s="362"/>
      <c r="U14" s="57">
        <v>192.27</v>
      </c>
      <c r="V14" s="361">
        <v>56222</v>
      </c>
      <c r="W14" s="362"/>
      <c r="X14" s="57">
        <v>190.33</v>
      </c>
      <c r="Y14" s="361">
        <v>59974</v>
      </c>
      <c r="Z14" s="362"/>
    </row>
    <row r="15" spans="1:30" customFormat="1" ht="39.75" customHeight="1">
      <c r="A15" s="274" t="s">
        <v>50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</row>
    <row r="17" ht="18" customHeight="1"/>
    <row r="18" ht="18" customHeight="1"/>
    <row r="19" ht="18" customHeight="1"/>
    <row r="20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mergeCells count="33">
    <mergeCell ref="A1:Z1"/>
    <mergeCell ref="A2:Z2"/>
    <mergeCell ref="X4:Z4"/>
    <mergeCell ref="A5:A6"/>
    <mergeCell ref="B5:F5"/>
    <mergeCell ref="G5:K5"/>
    <mergeCell ref="L5:N5"/>
    <mergeCell ref="O5:Q5"/>
    <mergeCell ref="R5:T5"/>
    <mergeCell ref="U5:W5"/>
    <mergeCell ref="X5:Z5"/>
    <mergeCell ref="V12:W12"/>
    <mergeCell ref="Y12:Z12"/>
    <mergeCell ref="E13:F13"/>
    <mergeCell ref="J13:K13"/>
    <mergeCell ref="M13:N13"/>
    <mergeCell ref="P13:Q13"/>
    <mergeCell ref="S13:T13"/>
    <mergeCell ref="V13:W13"/>
    <mergeCell ref="Y13:Z13"/>
    <mergeCell ref="E12:F12"/>
    <mergeCell ref="J12:K12"/>
    <mergeCell ref="M12:N12"/>
    <mergeCell ref="P12:Q12"/>
    <mergeCell ref="S12:T12"/>
    <mergeCell ref="V14:W14"/>
    <mergeCell ref="Y14:Z14"/>
    <mergeCell ref="A15:M15"/>
    <mergeCell ref="E14:F14"/>
    <mergeCell ref="J14:K14"/>
    <mergeCell ref="M14:N14"/>
    <mergeCell ref="P14:Q14"/>
    <mergeCell ref="S14:T14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1"/>
  <sheetViews>
    <sheetView workbookViewId="0">
      <pane ySplit="6" topLeftCell="A178" activePane="bottomLeft" state="frozenSplit"/>
      <selection pane="bottomLeft" activeCell="A193" sqref="A144:XFD193"/>
    </sheetView>
  </sheetViews>
  <sheetFormatPr defaultRowHeight="15.75"/>
  <cols>
    <col min="1" max="1" width="16.125" style="76" customWidth="1"/>
    <col min="2" max="4" width="5.875" style="76" customWidth="1"/>
    <col min="5" max="6" width="5.625" style="76" customWidth="1"/>
    <col min="7" max="9" width="5.875" style="76" customWidth="1"/>
    <col min="10" max="11" width="5.625" style="76" customWidth="1"/>
    <col min="12" max="12" width="5.875" style="76" customWidth="1"/>
    <col min="13" max="14" width="5.625" style="76" customWidth="1"/>
    <col min="15" max="15" width="5.875" style="76" customWidth="1"/>
    <col min="16" max="17" width="5.625" style="76" customWidth="1"/>
    <col min="18" max="18" width="6.625" style="76" customWidth="1"/>
    <col min="19" max="20" width="5.625" style="76" customWidth="1"/>
    <col min="21" max="21" width="6.625" style="76" customWidth="1"/>
    <col min="22" max="23" width="5.625" style="76" customWidth="1"/>
    <col min="24" max="250" width="9" style="76"/>
    <col min="251" max="251" width="16.125" style="76" customWidth="1"/>
    <col min="252" max="254" width="5.875" style="76" customWidth="1"/>
    <col min="255" max="256" width="5.625" style="76" customWidth="1"/>
    <col min="257" max="259" width="5.875" style="76" customWidth="1"/>
    <col min="260" max="261" width="5.625" style="76" customWidth="1"/>
    <col min="262" max="262" width="5.875" style="76" customWidth="1"/>
    <col min="263" max="264" width="5.625" style="76" customWidth="1"/>
    <col min="265" max="265" width="5.875" style="76" customWidth="1"/>
    <col min="266" max="267" width="5.625" style="76" customWidth="1"/>
    <col min="268" max="268" width="6.625" style="76" customWidth="1"/>
    <col min="269" max="270" width="5.625" style="76" customWidth="1"/>
    <col min="271" max="271" width="6.625" style="76" customWidth="1"/>
    <col min="272" max="273" width="5.625" style="76" customWidth="1"/>
    <col min="274" max="274" width="6.625" style="76" customWidth="1"/>
    <col min="275" max="276" width="5.625" style="76" customWidth="1"/>
    <col min="277" max="277" width="6.625" style="76" customWidth="1"/>
    <col min="278" max="279" width="5.625" style="76" customWidth="1"/>
    <col min="280" max="506" width="9" style="76"/>
    <col min="507" max="507" width="16.125" style="76" customWidth="1"/>
    <col min="508" max="510" width="5.875" style="76" customWidth="1"/>
    <col min="511" max="512" width="5.625" style="76" customWidth="1"/>
    <col min="513" max="515" width="5.875" style="76" customWidth="1"/>
    <col min="516" max="517" width="5.625" style="76" customWidth="1"/>
    <col min="518" max="518" width="5.875" style="76" customWidth="1"/>
    <col min="519" max="520" width="5.625" style="76" customWidth="1"/>
    <col min="521" max="521" width="5.875" style="76" customWidth="1"/>
    <col min="522" max="523" width="5.625" style="76" customWidth="1"/>
    <col min="524" max="524" width="6.625" style="76" customWidth="1"/>
    <col min="525" max="526" width="5.625" style="76" customWidth="1"/>
    <col min="527" max="527" width="6.625" style="76" customWidth="1"/>
    <col min="528" max="529" width="5.625" style="76" customWidth="1"/>
    <col min="530" max="530" width="6.625" style="76" customWidth="1"/>
    <col min="531" max="532" width="5.625" style="76" customWidth="1"/>
    <col min="533" max="533" width="6.625" style="76" customWidth="1"/>
    <col min="534" max="535" width="5.625" style="76" customWidth="1"/>
    <col min="536" max="762" width="9" style="76"/>
    <col min="763" max="763" width="16.125" style="76" customWidth="1"/>
    <col min="764" max="766" width="5.875" style="76" customWidth="1"/>
    <col min="767" max="768" width="5.625" style="76" customWidth="1"/>
    <col min="769" max="771" width="5.875" style="76" customWidth="1"/>
    <col min="772" max="773" width="5.625" style="76" customWidth="1"/>
    <col min="774" max="774" width="5.875" style="76" customWidth="1"/>
    <col min="775" max="776" width="5.625" style="76" customWidth="1"/>
    <col min="777" max="777" width="5.875" style="76" customWidth="1"/>
    <col min="778" max="779" width="5.625" style="76" customWidth="1"/>
    <col min="780" max="780" width="6.625" style="76" customWidth="1"/>
    <col min="781" max="782" width="5.625" style="76" customWidth="1"/>
    <col min="783" max="783" width="6.625" style="76" customWidth="1"/>
    <col min="784" max="785" width="5.625" style="76" customWidth="1"/>
    <col min="786" max="786" width="6.625" style="76" customWidth="1"/>
    <col min="787" max="788" width="5.625" style="76" customWidth="1"/>
    <col min="789" max="789" width="6.625" style="76" customWidth="1"/>
    <col min="790" max="791" width="5.625" style="76" customWidth="1"/>
    <col min="792" max="1018" width="9" style="76"/>
    <col min="1019" max="1019" width="16.125" style="76" customWidth="1"/>
    <col min="1020" max="1022" width="5.875" style="76" customWidth="1"/>
    <col min="1023" max="1024" width="5.625" style="76" customWidth="1"/>
    <col min="1025" max="1027" width="5.875" style="76" customWidth="1"/>
    <col min="1028" max="1029" width="5.625" style="76" customWidth="1"/>
    <col min="1030" max="1030" width="5.875" style="76" customWidth="1"/>
    <col min="1031" max="1032" width="5.625" style="76" customWidth="1"/>
    <col min="1033" max="1033" width="5.875" style="76" customWidth="1"/>
    <col min="1034" max="1035" width="5.625" style="76" customWidth="1"/>
    <col min="1036" max="1036" width="6.625" style="76" customWidth="1"/>
    <col min="1037" max="1038" width="5.625" style="76" customWidth="1"/>
    <col min="1039" max="1039" width="6.625" style="76" customWidth="1"/>
    <col min="1040" max="1041" width="5.625" style="76" customWidth="1"/>
    <col min="1042" max="1042" width="6.625" style="76" customWidth="1"/>
    <col min="1043" max="1044" width="5.625" style="76" customWidth="1"/>
    <col min="1045" max="1045" width="6.625" style="76" customWidth="1"/>
    <col min="1046" max="1047" width="5.625" style="76" customWidth="1"/>
    <col min="1048" max="1274" width="9" style="76"/>
    <col min="1275" max="1275" width="16.125" style="76" customWidth="1"/>
    <col min="1276" max="1278" width="5.875" style="76" customWidth="1"/>
    <col min="1279" max="1280" width="5.625" style="76" customWidth="1"/>
    <col min="1281" max="1283" width="5.875" style="76" customWidth="1"/>
    <col min="1284" max="1285" width="5.625" style="76" customWidth="1"/>
    <col min="1286" max="1286" width="5.875" style="76" customWidth="1"/>
    <col min="1287" max="1288" width="5.625" style="76" customWidth="1"/>
    <col min="1289" max="1289" width="5.875" style="76" customWidth="1"/>
    <col min="1290" max="1291" width="5.625" style="76" customWidth="1"/>
    <col min="1292" max="1292" width="6.625" style="76" customWidth="1"/>
    <col min="1293" max="1294" width="5.625" style="76" customWidth="1"/>
    <col min="1295" max="1295" width="6.625" style="76" customWidth="1"/>
    <col min="1296" max="1297" width="5.625" style="76" customWidth="1"/>
    <col min="1298" max="1298" width="6.625" style="76" customWidth="1"/>
    <col min="1299" max="1300" width="5.625" style="76" customWidth="1"/>
    <col min="1301" max="1301" width="6.625" style="76" customWidth="1"/>
    <col min="1302" max="1303" width="5.625" style="76" customWidth="1"/>
    <col min="1304" max="1530" width="9" style="76"/>
    <col min="1531" max="1531" width="16.125" style="76" customWidth="1"/>
    <col min="1532" max="1534" width="5.875" style="76" customWidth="1"/>
    <col min="1535" max="1536" width="5.625" style="76" customWidth="1"/>
    <col min="1537" max="1539" width="5.875" style="76" customWidth="1"/>
    <col min="1540" max="1541" width="5.625" style="76" customWidth="1"/>
    <col min="1542" max="1542" width="5.875" style="76" customWidth="1"/>
    <col min="1543" max="1544" width="5.625" style="76" customWidth="1"/>
    <col min="1545" max="1545" width="5.875" style="76" customWidth="1"/>
    <col min="1546" max="1547" width="5.625" style="76" customWidth="1"/>
    <col min="1548" max="1548" width="6.625" style="76" customWidth="1"/>
    <col min="1549" max="1550" width="5.625" style="76" customWidth="1"/>
    <col min="1551" max="1551" width="6.625" style="76" customWidth="1"/>
    <col min="1552" max="1553" width="5.625" style="76" customWidth="1"/>
    <col min="1554" max="1554" width="6.625" style="76" customWidth="1"/>
    <col min="1555" max="1556" width="5.625" style="76" customWidth="1"/>
    <col min="1557" max="1557" width="6.625" style="76" customWidth="1"/>
    <col min="1558" max="1559" width="5.625" style="76" customWidth="1"/>
    <col min="1560" max="1786" width="9" style="76"/>
    <col min="1787" max="1787" width="16.125" style="76" customWidth="1"/>
    <col min="1788" max="1790" width="5.875" style="76" customWidth="1"/>
    <col min="1791" max="1792" width="5.625" style="76" customWidth="1"/>
    <col min="1793" max="1795" width="5.875" style="76" customWidth="1"/>
    <col min="1796" max="1797" width="5.625" style="76" customWidth="1"/>
    <col min="1798" max="1798" width="5.875" style="76" customWidth="1"/>
    <col min="1799" max="1800" width="5.625" style="76" customWidth="1"/>
    <col min="1801" max="1801" width="5.875" style="76" customWidth="1"/>
    <col min="1802" max="1803" width="5.625" style="76" customWidth="1"/>
    <col min="1804" max="1804" width="6.625" style="76" customWidth="1"/>
    <col min="1805" max="1806" width="5.625" style="76" customWidth="1"/>
    <col min="1807" max="1807" width="6.625" style="76" customWidth="1"/>
    <col min="1808" max="1809" width="5.625" style="76" customWidth="1"/>
    <col min="1810" max="1810" width="6.625" style="76" customWidth="1"/>
    <col min="1811" max="1812" width="5.625" style="76" customWidth="1"/>
    <col min="1813" max="1813" width="6.625" style="76" customWidth="1"/>
    <col min="1814" max="1815" width="5.625" style="76" customWidth="1"/>
    <col min="1816" max="2042" width="9" style="76"/>
    <col min="2043" max="2043" width="16.125" style="76" customWidth="1"/>
    <col min="2044" max="2046" width="5.875" style="76" customWidth="1"/>
    <col min="2047" max="2048" width="5.625" style="76" customWidth="1"/>
    <col min="2049" max="2051" width="5.875" style="76" customWidth="1"/>
    <col min="2052" max="2053" width="5.625" style="76" customWidth="1"/>
    <col min="2054" max="2054" width="5.875" style="76" customWidth="1"/>
    <col min="2055" max="2056" width="5.625" style="76" customWidth="1"/>
    <col min="2057" max="2057" width="5.875" style="76" customWidth="1"/>
    <col min="2058" max="2059" width="5.625" style="76" customWidth="1"/>
    <col min="2060" max="2060" width="6.625" style="76" customWidth="1"/>
    <col min="2061" max="2062" width="5.625" style="76" customWidth="1"/>
    <col min="2063" max="2063" width="6.625" style="76" customWidth="1"/>
    <col min="2064" max="2065" width="5.625" style="76" customWidth="1"/>
    <col min="2066" max="2066" width="6.625" style="76" customWidth="1"/>
    <col min="2067" max="2068" width="5.625" style="76" customWidth="1"/>
    <col min="2069" max="2069" width="6.625" style="76" customWidth="1"/>
    <col min="2070" max="2071" width="5.625" style="76" customWidth="1"/>
    <col min="2072" max="2298" width="9" style="76"/>
    <col min="2299" max="2299" width="16.125" style="76" customWidth="1"/>
    <col min="2300" max="2302" width="5.875" style="76" customWidth="1"/>
    <col min="2303" max="2304" width="5.625" style="76" customWidth="1"/>
    <col min="2305" max="2307" width="5.875" style="76" customWidth="1"/>
    <col min="2308" max="2309" width="5.625" style="76" customWidth="1"/>
    <col min="2310" max="2310" width="5.875" style="76" customWidth="1"/>
    <col min="2311" max="2312" width="5.625" style="76" customWidth="1"/>
    <col min="2313" max="2313" width="5.875" style="76" customWidth="1"/>
    <col min="2314" max="2315" width="5.625" style="76" customWidth="1"/>
    <col min="2316" max="2316" width="6.625" style="76" customWidth="1"/>
    <col min="2317" max="2318" width="5.625" style="76" customWidth="1"/>
    <col min="2319" max="2319" width="6.625" style="76" customWidth="1"/>
    <col min="2320" max="2321" width="5.625" style="76" customWidth="1"/>
    <col min="2322" max="2322" width="6.625" style="76" customWidth="1"/>
    <col min="2323" max="2324" width="5.625" style="76" customWidth="1"/>
    <col min="2325" max="2325" width="6.625" style="76" customWidth="1"/>
    <col min="2326" max="2327" width="5.625" style="76" customWidth="1"/>
    <col min="2328" max="2554" width="9" style="76"/>
    <col min="2555" max="2555" width="16.125" style="76" customWidth="1"/>
    <col min="2556" max="2558" width="5.875" style="76" customWidth="1"/>
    <col min="2559" max="2560" width="5.625" style="76" customWidth="1"/>
    <col min="2561" max="2563" width="5.875" style="76" customWidth="1"/>
    <col min="2564" max="2565" width="5.625" style="76" customWidth="1"/>
    <col min="2566" max="2566" width="5.875" style="76" customWidth="1"/>
    <col min="2567" max="2568" width="5.625" style="76" customWidth="1"/>
    <col min="2569" max="2569" width="5.875" style="76" customWidth="1"/>
    <col min="2570" max="2571" width="5.625" style="76" customWidth="1"/>
    <col min="2572" max="2572" width="6.625" style="76" customWidth="1"/>
    <col min="2573" max="2574" width="5.625" style="76" customWidth="1"/>
    <col min="2575" max="2575" width="6.625" style="76" customWidth="1"/>
    <col min="2576" max="2577" width="5.625" style="76" customWidth="1"/>
    <col min="2578" max="2578" width="6.625" style="76" customWidth="1"/>
    <col min="2579" max="2580" width="5.625" style="76" customWidth="1"/>
    <col min="2581" max="2581" width="6.625" style="76" customWidth="1"/>
    <col min="2582" max="2583" width="5.625" style="76" customWidth="1"/>
    <col min="2584" max="2810" width="9" style="76"/>
    <col min="2811" max="2811" width="16.125" style="76" customWidth="1"/>
    <col min="2812" max="2814" width="5.875" style="76" customWidth="1"/>
    <col min="2815" max="2816" width="5.625" style="76" customWidth="1"/>
    <col min="2817" max="2819" width="5.875" style="76" customWidth="1"/>
    <col min="2820" max="2821" width="5.625" style="76" customWidth="1"/>
    <col min="2822" max="2822" width="5.875" style="76" customWidth="1"/>
    <col min="2823" max="2824" width="5.625" style="76" customWidth="1"/>
    <col min="2825" max="2825" width="5.875" style="76" customWidth="1"/>
    <col min="2826" max="2827" width="5.625" style="76" customWidth="1"/>
    <col min="2828" max="2828" width="6.625" style="76" customWidth="1"/>
    <col min="2829" max="2830" width="5.625" style="76" customWidth="1"/>
    <col min="2831" max="2831" width="6.625" style="76" customWidth="1"/>
    <col min="2832" max="2833" width="5.625" style="76" customWidth="1"/>
    <col min="2834" max="2834" width="6.625" style="76" customWidth="1"/>
    <col min="2835" max="2836" width="5.625" style="76" customWidth="1"/>
    <col min="2837" max="2837" width="6.625" style="76" customWidth="1"/>
    <col min="2838" max="2839" width="5.625" style="76" customWidth="1"/>
    <col min="2840" max="3066" width="9" style="76"/>
    <col min="3067" max="3067" width="16.125" style="76" customWidth="1"/>
    <col min="3068" max="3070" width="5.875" style="76" customWidth="1"/>
    <col min="3071" max="3072" width="5.625" style="76" customWidth="1"/>
    <col min="3073" max="3075" width="5.875" style="76" customWidth="1"/>
    <col min="3076" max="3077" width="5.625" style="76" customWidth="1"/>
    <col min="3078" max="3078" width="5.875" style="76" customWidth="1"/>
    <col min="3079" max="3080" width="5.625" style="76" customWidth="1"/>
    <col min="3081" max="3081" width="5.875" style="76" customWidth="1"/>
    <col min="3082" max="3083" width="5.625" style="76" customWidth="1"/>
    <col min="3084" max="3084" width="6.625" style="76" customWidth="1"/>
    <col min="3085" max="3086" width="5.625" style="76" customWidth="1"/>
    <col min="3087" max="3087" width="6.625" style="76" customWidth="1"/>
    <col min="3088" max="3089" width="5.625" style="76" customWidth="1"/>
    <col min="3090" max="3090" width="6.625" style="76" customWidth="1"/>
    <col min="3091" max="3092" width="5.625" style="76" customWidth="1"/>
    <col min="3093" max="3093" width="6.625" style="76" customWidth="1"/>
    <col min="3094" max="3095" width="5.625" style="76" customWidth="1"/>
    <col min="3096" max="3322" width="9" style="76"/>
    <col min="3323" max="3323" width="16.125" style="76" customWidth="1"/>
    <col min="3324" max="3326" width="5.875" style="76" customWidth="1"/>
    <col min="3327" max="3328" width="5.625" style="76" customWidth="1"/>
    <col min="3329" max="3331" width="5.875" style="76" customWidth="1"/>
    <col min="3332" max="3333" width="5.625" style="76" customWidth="1"/>
    <col min="3334" max="3334" width="5.875" style="76" customWidth="1"/>
    <col min="3335" max="3336" width="5.625" style="76" customWidth="1"/>
    <col min="3337" max="3337" width="5.875" style="76" customWidth="1"/>
    <col min="3338" max="3339" width="5.625" style="76" customWidth="1"/>
    <col min="3340" max="3340" width="6.625" style="76" customWidth="1"/>
    <col min="3341" max="3342" width="5.625" style="76" customWidth="1"/>
    <col min="3343" max="3343" width="6.625" style="76" customWidth="1"/>
    <col min="3344" max="3345" width="5.625" style="76" customWidth="1"/>
    <col min="3346" max="3346" width="6.625" style="76" customWidth="1"/>
    <col min="3347" max="3348" width="5.625" style="76" customWidth="1"/>
    <col min="3349" max="3349" width="6.625" style="76" customWidth="1"/>
    <col min="3350" max="3351" width="5.625" style="76" customWidth="1"/>
    <col min="3352" max="3578" width="9" style="76"/>
    <col min="3579" max="3579" width="16.125" style="76" customWidth="1"/>
    <col min="3580" max="3582" width="5.875" style="76" customWidth="1"/>
    <col min="3583" max="3584" width="5.625" style="76" customWidth="1"/>
    <col min="3585" max="3587" width="5.875" style="76" customWidth="1"/>
    <col min="3588" max="3589" width="5.625" style="76" customWidth="1"/>
    <col min="3590" max="3590" width="5.875" style="76" customWidth="1"/>
    <col min="3591" max="3592" width="5.625" style="76" customWidth="1"/>
    <col min="3593" max="3593" width="5.875" style="76" customWidth="1"/>
    <col min="3594" max="3595" width="5.625" style="76" customWidth="1"/>
    <col min="3596" max="3596" width="6.625" style="76" customWidth="1"/>
    <col min="3597" max="3598" width="5.625" style="76" customWidth="1"/>
    <col min="3599" max="3599" width="6.625" style="76" customWidth="1"/>
    <col min="3600" max="3601" width="5.625" style="76" customWidth="1"/>
    <col min="3602" max="3602" width="6.625" style="76" customWidth="1"/>
    <col min="3603" max="3604" width="5.625" style="76" customWidth="1"/>
    <col min="3605" max="3605" width="6.625" style="76" customWidth="1"/>
    <col min="3606" max="3607" width="5.625" style="76" customWidth="1"/>
    <col min="3608" max="3834" width="9" style="76"/>
    <col min="3835" max="3835" width="16.125" style="76" customWidth="1"/>
    <col min="3836" max="3838" width="5.875" style="76" customWidth="1"/>
    <col min="3839" max="3840" width="5.625" style="76" customWidth="1"/>
    <col min="3841" max="3843" width="5.875" style="76" customWidth="1"/>
    <col min="3844" max="3845" width="5.625" style="76" customWidth="1"/>
    <col min="3846" max="3846" width="5.875" style="76" customWidth="1"/>
    <col min="3847" max="3848" width="5.625" style="76" customWidth="1"/>
    <col min="3849" max="3849" width="5.875" style="76" customWidth="1"/>
    <col min="3850" max="3851" width="5.625" style="76" customWidth="1"/>
    <col min="3852" max="3852" width="6.625" style="76" customWidth="1"/>
    <col min="3853" max="3854" width="5.625" style="76" customWidth="1"/>
    <col min="3855" max="3855" width="6.625" style="76" customWidth="1"/>
    <col min="3856" max="3857" width="5.625" style="76" customWidth="1"/>
    <col min="3858" max="3858" width="6.625" style="76" customWidth="1"/>
    <col min="3859" max="3860" width="5.625" style="76" customWidth="1"/>
    <col min="3861" max="3861" width="6.625" style="76" customWidth="1"/>
    <col min="3862" max="3863" width="5.625" style="76" customWidth="1"/>
    <col min="3864" max="4090" width="9" style="76"/>
    <col min="4091" max="4091" width="16.125" style="76" customWidth="1"/>
    <col min="4092" max="4094" width="5.875" style="76" customWidth="1"/>
    <col min="4095" max="4096" width="5.625" style="76" customWidth="1"/>
    <col min="4097" max="4099" width="5.875" style="76" customWidth="1"/>
    <col min="4100" max="4101" width="5.625" style="76" customWidth="1"/>
    <col min="4102" max="4102" width="5.875" style="76" customWidth="1"/>
    <col min="4103" max="4104" width="5.625" style="76" customWidth="1"/>
    <col min="4105" max="4105" width="5.875" style="76" customWidth="1"/>
    <col min="4106" max="4107" width="5.625" style="76" customWidth="1"/>
    <col min="4108" max="4108" width="6.625" style="76" customWidth="1"/>
    <col min="4109" max="4110" width="5.625" style="76" customWidth="1"/>
    <col min="4111" max="4111" width="6.625" style="76" customWidth="1"/>
    <col min="4112" max="4113" width="5.625" style="76" customWidth="1"/>
    <col min="4114" max="4114" width="6.625" style="76" customWidth="1"/>
    <col min="4115" max="4116" width="5.625" style="76" customWidth="1"/>
    <col min="4117" max="4117" width="6.625" style="76" customWidth="1"/>
    <col min="4118" max="4119" width="5.625" style="76" customWidth="1"/>
    <col min="4120" max="4346" width="9" style="76"/>
    <col min="4347" max="4347" width="16.125" style="76" customWidth="1"/>
    <col min="4348" max="4350" width="5.875" style="76" customWidth="1"/>
    <col min="4351" max="4352" width="5.625" style="76" customWidth="1"/>
    <col min="4353" max="4355" width="5.875" style="76" customWidth="1"/>
    <col min="4356" max="4357" width="5.625" style="76" customWidth="1"/>
    <col min="4358" max="4358" width="5.875" style="76" customWidth="1"/>
    <col min="4359" max="4360" width="5.625" style="76" customWidth="1"/>
    <col min="4361" max="4361" width="5.875" style="76" customWidth="1"/>
    <col min="4362" max="4363" width="5.625" style="76" customWidth="1"/>
    <col min="4364" max="4364" width="6.625" style="76" customWidth="1"/>
    <col min="4365" max="4366" width="5.625" style="76" customWidth="1"/>
    <col min="4367" max="4367" width="6.625" style="76" customWidth="1"/>
    <col min="4368" max="4369" width="5.625" style="76" customWidth="1"/>
    <col min="4370" max="4370" width="6.625" style="76" customWidth="1"/>
    <col min="4371" max="4372" width="5.625" style="76" customWidth="1"/>
    <col min="4373" max="4373" width="6.625" style="76" customWidth="1"/>
    <col min="4374" max="4375" width="5.625" style="76" customWidth="1"/>
    <col min="4376" max="4602" width="9" style="76"/>
    <col min="4603" max="4603" width="16.125" style="76" customWidth="1"/>
    <col min="4604" max="4606" width="5.875" style="76" customWidth="1"/>
    <col min="4607" max="4608" width="5.625" style="76" customWidth="1"/>
    <col min="4609" max="4611" width="5.875" style="76" customWidth="1"/>
    <col min="4612" max="4613" width="5.625" style="76" customWidth="1"/>
    <col min="4614" max="4614" width="5.875" style="76" customWidth="1"/>
    <col min="4615" max="4616" width="5.625" style="76" customWidth="1"/>
    <col min="4617" max="4617" width="5.875" style="76" customWidth="1"/>
    <col min="4618" max="4619" width="5.625" style="76" customWidth="1"/>
    <col min="4620" max="4620" width="6.625" style="76" customWidth="1"/>
    <col min="4621" max="4622" width="5.625" style="76" customWidth="1"/>
    <col min="4623" max="4623" width="6.625" style="76" customWidth="1"/>
    <col min="4624" max="4625" width="5.625" style="76" customWidth="1"/>
    <col min="4626" max="4626" width="6.625" style="76" customWidth="1"/>
    <col min="4627" max="4628" width="5.625" style="76" customWidth="1"/>
    <col min="4629" max="4629" width="6.625" style="76" customWidth="1"/>
    <col min="4630" max="4631" width="5.625" style="76" customWidth="1"/>
    <col min="4632" max="4858" width="9" style="76"/>
    <col min="4859" max="4859" width="16.125" style="76" customWidth="1"/>
    <col min="4860" max="4862" width="5.875" style="76" customWidth="1"/>
    <col min="4863" max="4864" width="5.625" style="76" customWidth="1"/>
    <col min="4865" max="4867" width="5.875" style="76" customWidth="1"/>
    <col min="4868" max="4869" width="5.625" style="76" customWidth="1"/>
    <col min="4870" max="4870" width="5.875" style="76" customWidth="1"/>
    <col min="4871" max="4872" width="5.625" style="76" customWidth="1"/>
    <col min="4873" max="4873" width="5.875" style="76" customWidth="1"/>
    <col min="4874" max="4875" width="5.625" style="76" customWidth="1"/>
    <col min="4876" max="4876" width="6.625" style="76" customWidth="1"/>
    <col min="4877" max="4878" width="5.625" style="76" customWidth="1"/>
    <col min="4879" max="4879" width="6.625" style="76" customWidth="1"/>
    <col min="4880" max="4881" width="5.625" style="76" customWidth="1"/>
    <col min="4882" max="4882" width="6.625" style="76" customWidth="1"/>
    <col min="4883" max="4884" width="5.625" style="76" customWidth="1"/>
    <col min="4885" max="4885" width="6.625" style="76" customWidth="1"/>
    <col min="4886" max="4887" width="5.625" style="76" customWidth="1"/>
    <col min="4888" max="5114" width="9" style="76"/>
    <col min="5115" max="5115" width="16.125" style="76" customWidth="1"/>
    <col min="5116" max="5118" width="5.875" style="76" customWidth="1"/>
    <col min="5119" max="5120" width="5.625" style="76" customWidth="1"/>
    <col min="5121" max="5123" width="5.875" style="76" customWidth="1"/>
    <col min="5124" max="5125" width="5.625" style="76" customWidth="1"/>
    <col min="5126" max="5126" width="5.875" style="76" customWidth="1"/>
    <col min="5127" max="5128" width="5.625" style="76" customWidth="1"/>
    <col min="5129" max="5129" width="5.875" style="76" customWidth="1"/>
    <col min="5130" max="5131" width="5.625" style="76" customWidth="1"/>
    <col min="5132" max="5132" width="6.625" style="76" customWidth="1"/>
    <col min="5133" max="5134" width="5.625" style="76" customWidth="1"/>
    <col min="5135" max="5135" width="6.625" style="76" customWidth="1"/>
    <col min="5136" max="5137" width="5.625" style="76" customWidth="1"/>
    <col min="5138" max="5138" width="6.625" style="76" customWidth="1"/>
    <col min="5139" max="5140" width="5.625" style="76" customWidth="1"/>
    <col min="5141" max="5141" width="6.625" style="76" customWidth="1"/>
    <col min="5142" max="5143" width="5.625" style="76" customWidth="1"/>
    <col min="5144" max="5370" width="9" style="76"/>
    <col min="5371" max="5371" width="16.125" style="76" customWidth="1"/>
    <col min="5372" max="5374" width="5.875" style="76" customWidth="1"/>
    <col min="5375" max="5376" width="5.625" style="76" customWidth="1"/>
    <col min="5377" max="5379" width="5.875" style="76" customWidth="1"/>
    <col min="5380" max="5381" width="5.625" style="76" customWidth="1"/>
    <col min="5382" max="5382" width="5.875" style="76" customWidth="1"/>
    <col min="5383" max="5384" width="5.625" style="76" customWidth="1"/>
    <col min="5385" max="5385" width="5.875" style="76" customWidth="1"/>
    <col min="5386" max="5387" width="5.625" style="76" customWidth="1"/>
    <col min="5388" max="5388" width="6.625" style="76" customWidth="1"/>
    <col min="5389" max="5390" width="5.625" style="76" customWidth="1"/>
    <col min="5391" max="5391" width="6.625" style="76" customWidth="1"/>
    <col min="5392" max="5393" width="5.625" style="76" customWidth="1"/>
    <col min="5394" max="5394" width="6.625" style="76" customWidth="1"/>
    <col min="5395" max="5396" width="5.625" style="76" customWidth="1"/>
    <col min="5397" max="5397" width="6.625" style="76" customWidth="1"/>
    <col min="5398" max="5399" width="5.625" style="76" customWidth="1"/>
    <col min="5400" max="5626" width="9" style="76"/>
    <col min="5627" max="5627" width="16.125" style="76" customWidth="1"/>
    <col min="5628" max="5630" width="5.875" style="76" customWidth="1"/>
    <col min="5631" max="5632" width="5.625" style="76" customWidth="1"/>
    <col min="5633" max="5635" width="5.875" style="76" customWidth="1"/>
    <col min="5636" max="5637" width="5.625" style="76" customWidth="1"/>
    <col min="5638" max="5638" width="5.875" style="76" customWidth="1"/>
    <col min="5639" max="5640" width="5.625" style="76" customWidth="1"/>
    <col min="5641" max="5641" width="5.875" style="76" customWidth="1"/>
    <col min="5642" max="5643" width="5.625" style="76" customWidth="1"/>
    <col min="5644" max="5644" width="6.625" style="76" customWidth="1"/>
    <col min="5645" max="5646" width="5.625" style="76" customWidth="1"/>
    <col min="5647" max="5647" width="6.625" style="76" customWidth="1"/>
    <col min="5648" max="5649" width="5.625" style="76" customWidth="1"/>
    <col min="5650" max="5650" width="6.625" style="76" customWidth="1"/>
    <col min="5651" max="5652" width="5.625" style="76" customWidth="1"/>
    <col min="5653" max="5653" width="6.625" style="76" customWidth="1"/>
    <col min="5654" max="5655" width="5.625" style="76" customWidth="1"/>
    <col min="5656" max="5882" width="9" style="76"/>
    <col min="5883" max="5883" width="16.125" style="76" customWidth="1"/>
    <col min="5884" max="5886" width="5.875" style="76" customWidth="1"/>
    <col min="5887" max="5888" width="5.625" style="76" customWidth="1"/>
    <col min="5889" max="5891" width="5.875" style="76" customWidth="1"/>
    <col min="5892" max="5893" width="5.625" style="76" customWidth="1"/>
    <col min="5894" max="5894" width="5.875" style="76" customWidth="1"/>
    <col min="5895" max="5896" width="5.625" style="76" customWidth="1"/>
    <col min="5897" max="5897" width="5.875" style="76" customWidth="1"/>
    <col min="5898" max="5899" width="5.625" style="76" customWidth="1"/>
    <col min="5900" max="5900" width="6.625" style="76" customWidth="1"/>
    <col min="5901" max="5902" width="5.625" style="76" customWidth="1"/>
    <col min="5903" max="5903" width="6.625" style="76" customWidth="1"/>
    <col min="5904" max="5905" width="5.625" style="76" customWidth="1"/>
    <col min="5906" max="5906" width="6.625" style="76" customWidth="1"/>
    <col min="5907" max="5908" width="5.625" style="76" customWidth="1"/>
    <col min="5909" max="5909" width="6.625" style="76" customWidth="1"/>
    <col min="5910" max="5911" width="5.625" style="76" customWidth="1"/>
    <col min="5912" max="6138" width="9" style="76"/>
    <col min="6139" max="6139" width="16.125" style="76" customWidth="1"/>
    <col min="6140" max="6142" width="5.875" style="76" customWidth="1"/>
    <col min="6143" max="6144" width="5.625" style="76" customWidth="1"/>
    <col min="6145" max="6147" width="5.875" style="76" customWidth="1"/>
    <col min="6148" max="6149" width="5.625" style="76" customWidth="1"/>
    <col min="6150" max="6150" width="5.875" style="76" customWidth="1"/>
    <col min="6151" max="6152" width="5.625" style="76" customWidth="1"/>
    <col min="6153" max="6153" width="5.875" style="76" customWidth="1"/>
    <col min="6154" max="6155" width="5.625" style="76" customWidth="1"/>
    <col min="6156" max="6156" width="6.625" style="76" customWidth="1"/>
    <col min="6157" max="6158" width="5.625" style="76" customWidth="1"/>
    <col min="6159" max="6159" width="6.625" style="76" customWidth="1"/>
    <col min="6160" max="6161" width="5.625" style="76" customWidth="1"/>
    <col min="6162" max="6162" width="6.625" style="76" customWidth="1"/>
    <col min="6163" max="6164" width="5.625" style="76" customWidth="1"/>
    <col min="6165" max="6165" width="6.625" style="76" customWidth="1"/>
    <col min="6166" max="6167" width="5.625" style="76" customWidth="1"/>
    <col min="6168" max="6394" width="9" style="76"/>
    <col min="6395" max="6395" width="16.125" style="76" customWidth="1"/>
    <col min="6396" max="6398" width="5.875" style="76" customWidth="1"/>
    <col min="6399" max="6400" width="5.625" style="76" customWidth="1"/>
    <col min="6401" max="6403" width="5.875" style="76" customWidth="1"/>
    <col min="6404" max="6405" width="5.625" style="76" customWidth="1"/>
    <col min="6406" max="6406" width="5.875" style="76" customWidth="1"/>
    <col min="6407" max="6408" width="5.625" style="76" customWidth="1"/>
    <col min="6409" max="6409" width="5.875" style="76" customWidth="1"/>
    <col min="6410" max="6411" width="5.625" style="76" customWidth="1"/>
    <col min="6412" max="6412" width="6.625" style="76" customWidth="1"/>
    <col min="6413" max="6414" width="5.625" style="76" customWidth="1"/>
    <col min="6415" max="6415" width="6.625" style="76" customWidth="1"/>
    <col min="6416" max="6417" width="5.625" style="76" customWidth="1"/>
    <col min="6418" max="6418" width="6.625" style="76" customWidth="1"/>
    <col min="6419" max="6420" width="5.625" style="76" customWidth="1"/>
    <col min="6421" max="6421" width="6.625" style="76" customWidth="1"/>
    <col min="6422" max="6423" width="5.625" style="76" customWidth="1"/>
    <col min="6424" max="6650" width="9" style="76"/>
    <col min="6651" max="6651" width="16.125" style="76" customWidth="1"/>
    <col min="6652" max="6654" width="5.875" style="76" customWidth="1"/>
    <col min="6655" max="6656" width="5.625" style="76" customWidth="1"/>
    <col min="6657" max="6659" width="5.875" style="76" customWidth="1"/>
    <col min="6660" max="6661" width="5.625" style="76" customWidth="1"/>
    <col min="6662" max="6662" width="5.875" style="76" customWidth="1"/>
    <col min="6663" max="6664" width="5.625" style="76" customWidth="1"/>
    <col min="6665" max="6665" width="5.875" style="76" customWidth="1"/>
    <col min="6666" max="6667" width="5.625" style="76" customWidth="1"/>
    <col min="6668" max="6668" width="6.625" style="76" customWidth="1"/>
    <col min="6669" max="6670" width="5.625" style="76" customWidth="1"/>
    <col min="6671" max="6671" width="6.625" style="76" customWidth="1"/>
    <col min="6672" max="6673" width="5.625" style="76" customWidth="1"/>
    <col min="6674" max="6674" width="6.625" style="76" customWidth="1"/>
    <col min="6675" max="6676" width="5.625" style="76" customWidth="1"/>
    <col min="6677" max="6677" width="6.625" style="76" customWidth="1"/>
    <col min="6678" max="6679" width="5.625" style="76" customWidth="1"/>
    <col min="6680" max="6906" width="9" style="76"/>
    <col min="6907" max="6907" width="16.125" style="76" customWidth="1"/>
    <col min="6908" max="6910" width="5.875" style="76" customWidth="1"/>
    <col min="6911" max="6912" width="5.625" style="76" customWidth="1"/>
    <col min="6913" max="6915" width="5.875" style="76" customWidth="1"/>
    <col min="6916" max="6917" width="5.625" style="76" customWidth="1"/>
    <col min="6918" max="6918" width="5.875" style="76" customWidth="1"/>
    <col min="6919" max="6920" width="5.625" style="76" customWidth="1"/>
    <col min="6921" max="6921" width="5.875" style="76" customWidth="1"/>
    <col min="6922" max="6923" width="5.625" style="76" customWidth="1"/>
    <col min="6924" max="6924" width="6.625" style="76" customWidth="1"/>
    <col min="6925" max="6926" width="5.625" style="76" customWidth="1"/>
    <col min="6927" max="6927" width="6.625" style="76" customWidth="1"/>
    <col min="6928" max="6929" width="5.625" style="76" customWidth="1"/>
    <col min="6930" max="6930" width="6.625" style="76" customWidth="1"/>
    <col min="6931" max="6932" width="5.625" style="76" customWidth="1"/>
    <col min="6933" max="6933" width="6.625" style="76" customWidth="1"/>
    <col min="6934" max="6935" width="5.625" style="76" customWidth="1"/>
    <col min="6936" max="7162" width="9" style="76"/>
    <col min="7163" max="7163" width="16.125" style="76" customWidth="1"/>
    <col min="7164" max="7166" width="5.875" style="76" customWidth="1"/>
    <col min="7167" max="7168" width="5.625" style="76" customWidth="1"/>
    <col min="7169" max="7171" width="5.875" style="76" customWidth="1"/>
    <col min="7172" max="7173" width="5.625" style="76" customWidth="1"/>
    <col min="7174" max="7174" width="5.875" style="76" customWidth="1"/>
    <col min="7175" max="7176" width="5.625" style="76" customWidth="1"/>
    <col min="7177" max="7177" width="5.875" style="76" customWidth="1"/>
    <col min="7178" max="7179" width="5.625" style="76" customWidth="1"/>
    <col min="7180" max="7180" width="6.625" style="76" customWidth="1"/>
    <col min="7181" max="7182" width="5.625" style="76" customWidth="1"/>
    <col min="7183" max="7183" width="6.625" style="76" customWidth="1"/>
    <col min="7184" max="7185" width="5.625" style="76" customWidth="1"/>
    <col min="7186" max="7186" width="6.625" style="76" customWidth="1"/>
    <col min="7187" max="7188" width="5.625" style="76" customWidth="1"/>
    <col min="7189" max="7189" width="6.625" style="76" customWidth="1"/>
    <col min="7190" max="7191" width="5.625" style="76" customWidth="1"/>
    <col min="7192" max="7418" width="9" style="76"/>
    <col min="7419" max="7419" width="16.125" style="76" customWidth="1"/>
    <col min="7420" max="7422" width="5.875" style="76" customWidth="1"/>
    <col min="7423" max="7424" width="5.625" style="76" customWidth="1"/>
    <col min="7425" max="7427" width="5.875" style="76" customWidth="1"/>
    <col min="7428" max="7429" width="5.625" style="76" customWidth="1"/>
    <col min="7430" max="7430" width="5.875" style="76" customWidth="1"/>
    <col min="7431" max="7432" width="5.625" style="76" customWidth="1"/>
    <col min="7433" max="7433" width="5.875" style="76" customWidth="1"/>
    <col min="7434" max="7435" width="5.625" style="76" customWidth="1"/>
    <col min="7436" max="7436" width="6.625" style="76" customWidth="1"/>
    <col min="7437" max="7438" width="5.625" style="76" customWidth="1"/>
    <col min="7439" max="7439" width="6.625" style="76" customWidth="1"/>
    <col min="7440" max="7441" width="5.625" style="76" customWidth="1"/>
    <col min="7442" max="7442" width="6.625" style="76" customWidth="1"/>
    <col min="7443" max="7444" width="5.625" style="76" customWidth="1"/>
    <col min="7445" max="7445" width="6.625" style="76" customWidth="1"/>
    <col min="7446" max="7447" width="5.625" style="76" customWidth="1"/>
    <col min="7448" max="7674" width="9" style="76"/>
    <col min="7675" max="7675" width="16.125" style="76" customWidth="1"/>
    <col min="7676" max="7678" width="5.875" style="76" customWidth="1"/>
    <col min="7679" max="7680" width="5.625" style="76" customWidth="1"/>
    <col min="7681" max="7683" width="5.875" style="76" customWidth="1"/>
    <col min="7684" max="7685" width="5.625" style="76" customWidth="1"/>
    <col min="7686" max="7686" width="5.875" style="76" customWidth="1"/>
    <col min="7687" max="7688" width="5.625" style="76" customWidth="1"/>
    <col min="7689" max="7689" width="5.875" style="76" customWidth="1"/>
    <col min="7690" max="7691" width="5.625" style="76" customWidth="1"/>
    <col min="7692" max="7692" width="6.625" style="76" customWidth="1"/>
    <col min="7693" max="7694" width="5.625" style="76" customWidth="1"/>
    <col min="7695" max="7695" width="6.625" style="76" customWidth="1"/>
    <col min="7696" max="7697" width="5.625" style="76" customWidth="1"/>
    <col min="7698" max="7698" width="6.625" style="76" customWidth="1"/>
    <col min="7699" max="7700" width="5.625" style="76" customWidth="1"/>
    <col min="7701" max="7701" width="6.625" style="76" customWidth="1"/>
    <col min="7702" max="7703" width="5.625" style="76" customWidth="1"/>
    <col min="7704" max="7930" width="9" style="76"/>
    <col min="7931" max="7931" width="16.125" style="76" customWidth="1"/>
    <col min="7932" max="7934" width="5.875" style="76" customWidth="1"/>
    <col min="7935" max="7936" width="5.625" style="76" customWidth="1"/>
    <col min="7937" max="7939" width="5.875" style="76" customWidth="1"/>
    <col min="7940" max="7941" width="5.625" style="76" customWidth="1"/>
    <col min="7942" max="7942" width="5.875" style="76" customWidth="1"/>
    <col min="7943" max="7944" width="5.625" style="76" customWidth="1"/>
    <col min="7945" max="7945" width="5.875" style="76" customWidth="1"/>
    <col min="7946" max="7947" width="5.625" style="76" customWidth="1"/>
    <col min="7948" max="7948" width="6.625" style="76" customWidth="1"/>
    <col min="7949" max="7950" width="5.625" style="76" customWidth="1"/>
    <col min="7951" max="7951" width="6.625" style="76" customWidth="1"/>
    <col min="7952" max="7953" width="5.625" style="76" customWidth="1"/>
    <col min="7954" max="7954" width="6.625" style="76" customWidth="1"/>
    <col min="7955" max="7956" width="5.625" style="76" customWidth="1"/>
    <col min="7957" max="7957" width="6.625" style="76" customWidth="1"/>
    <col min="7958" max="7959" width="5.625" style="76" customWidth="1"/>
    <col min="7960" max="8186" width="9" style="76"/>
    <col min="8187" max="8187" width="16.125" style="76" customWidth="1"/>
    <col min="8188" max="8190" width="5.875" style="76" customWidth="1"/>
    <col min="8191" max="8192" width="5.625" style="76" customWidth="1"/>
    <col min="8193" max="8195" width="5.875" style="76" customWidth="1"/>
    <col min="8196" max="8197" width="5.625" style="76" customWidth="1"/>
    <col min="8198" max="8198" width="5.875" style="76" customWidth="1"/>
    <col min="8199" max="8200" width="5.625" style="76" customWidth="1"/>
    <col min="8201" max="8201" width="5.875" style="76" customWidth="1"/>
    <col min="8202" max="8203" width="5.625" style="76" customWidth="1"/>
    <col min="8204" max="8204" width="6.625" style="76" customWidth="1"/>
    <col min="8205" max="8206" width="5.625" style="76" customWidth="1"/>
    <col min="8207" max="8207" width="6.625" style="76" customWidth="1"/>
    <col min="8208" max="8209" width="5.625" style="76" customWidth="1"/>
    <col min="8210" max="8210" width="6.625" style="76" customWidth="1"/>
    <col min="8211" max="8212" width="5.625" style="76" customWidth="1"/>
    <col min="8213" max="8213" width="6.625" style="76" customWidth="1"/>
    <col min="8214" max="8215" width="5.625" style="76" customWidth="1"/>
    <col min="8216" max="8442" width="9" style="76"/>
    <col min="8443" max="8443" width="16.125" style="76" customWidth="1"/>
    <col min="8444" max="8446" width="5.875" style="76" customWidth="1"/>
    <col min="8447" max="8448" width="5.625" style="76" customWidth="1"/>
    <col min="8449" max="8451" width="5.875" style="76" customWidth="1"/>
    <col min="8452" max="8453" width="5.625" style="76" customWidth="1"/>
    <col min="8454" max="8454" width="5.875" style="76" customWidth="1"/>
    <col min="8455" max="8456" width="5.625" style="76" customWidth="1"/>
    <col min="8457" max="8457" width="5.875" style="76" customWidth="1"/>
    <col min="8458" max="8459" width="5.625" style="76" customWidth="1"/>
    <col min="8460" max="8460" width="6.625" style="76" customWidth="1"/>
    <col min="8461" max="8462" width="5.625" style="76" customWidth="1"/>
    <col min="8463" max="8463" width="6.625" style="76" customWidth="1"/>
    <col min="8464" max="8465" width="5.625" style="76" customWidth="1"/>
    <col min="8466" max="8466" width="6.625" style="76" customWidth="1"/>
    <col min="8467" max="8468" width="5.625" style="76" customWidth="1"/>
    <col min="8469" max="8469" width="6.625" style="76" customWidth="1"/>
    <col min="8470" max="8471" width="5.625" style="76" customWidth="1"/>
    <col min="8472" max="8698" width="9" style="76"/>
    <col min="8699" max="8699" width="16.125" style="76" customWidth="1"/>
    <col min="8700" max="8702" width="5.875" style="76" customWidth="1"/>
    <col min="8703" max="8704" width="5.625" style="76" customWidth="1"/>
    <col min="8705" max="8707" width="5.875" style="76" customWidth="1"/>
    <col min="8708" max="8709" width="5.625" style="76" customWidth="1"/>
    <col min="8710" max="8710" width="5.875" style="76" customWidth="1"/>
    <col min="8711" max="8712" width="5.625" style="76" customWidth="1"/>
    <col min="8713" max="8713" width="5.875" style="76" customWidth="1"/>
    <col min="8714" max="8715" width="5.625" style="76" customWidth="1"/>
    <col min="8716" max="8716" width="6.625" style="76" customWidth="1"/>
    <col min="8717" max="8718" width="5.625" style="76" customWidth="1"/>
    <col min="8719" max="8719" width="6.625" style="76" customWidth="1"/>
    <col min="8720" max="8721" width="5.625" style="76" customWidth="1"/>
    <col min="8722" max="8722" width="6.625" style="76" customWidth="1"/>
    <col min="8723" max="8724" width="5.625" style="76" customWidth="1"/>
    <col min="8725" max="8725" width="6.625" style="76" customWidth="1"/>
    <col min="8726" max="8727" width="5.625" style="76" customWidth="1"/>
    <col min="8728" max="8954" width="9" style="76"/>
    <col min="8955" max="8955" width="16.125" style="76" customWidth="1"/>
    <col min="8956" max="8958" width="5.875" style="76" customWidth="1"/>
    <col min="8959" max="8960" width="5.625" style="76" customWidth="1"/>
    <col min="8961" max="8963" width="5.875" style="76" customWidth="1"/>
    <col min="8964" max="8965" width="5.625" style="76" customWidth="1"/>
    <col min="8966" max="8966" width="5.875" style="76" customWidth="1"/>
    <col min="8967" max="8968" width="5.625" style="76" customWidth="1"/>
    <col min="8969" max="8969" width="5.875" style="76" customWidth="1"/>
    <col min="8970" max="8971" width="5.625" style="76" customWidth="1"/>
    <col min="8972" max="8972" width="6.625" style="76" customWidth="1"/>
    <col min="8973" max="8974" width="5.625" style="76" customWidth="1"/>
    <col min="8975" max="8975" width="6.625" style="76" customWidth="1"/>
    <col min="8976" max="8977" width="5.625" style="76" customWidth="1"/>
    <col min="8978" max="8978" width="6.625" style="76" customWidth="1"/>
    <col min="8979" max="8980" width="5.625" style="76" customWidth="1"/>
    <col min="8981" max="8981" width="6.625" style="76" customWidth="1"/>
    <col min="8982" max="8983" width="5.625" style="76" customWidth="1"/>
    <col min="8984" max="9210" width="9" style="76"/>
    <col min="9211" max="9211" width="16.125" style="76" customWidth="1"/>
    <col min="9212" max="9214" width="5.875" style="76" customWidth="1"/>
    <col min="9215" max="9216" width="5.625" style="76" customWidth="1"/>
    <col min="9217" max="9219" width="5.875" style="76" customWidth="1"/>
    <col min="9220" max="9221" width="5.625" style="76" customWidth="1"/>
    <col min="9222" max="9222" width="5.875" style="76" customWidth="1"/>
    <col min="9223" max="9224" width="5.625" style="76" customWidth="1"/>
    <col min="9225" max="9225" width="5.875" style="76" customWidth="1"/>
    <col min="9226" max="9227" width="5.625" style="76" customWidth="1"/>
    <col min="9228" max="9228" width="6.625" style="76" customWidth="1"/>
    <col min="9229" max="9230" width="5.625" style="76" customWidth="1"/>
    <col min="9231" max="9231" width="6.625" style="76" customWidth="1"/>
    <col min="9232" max="9233" width="5.625" style="76" customWidth="1"/>
    <col min="9234" max="9234" width="6.625" style="76" customWidth="1"/>
    <col min="9235" max="9236" width="5.625" style="76" customWidth="1"/>
    <col min="9237" max="9237" width="6.625" style="76" customWidth="1"/>
    <col min="9238" max="9239" width="5.625" style="76" customWidth="1"/>
    <col min="9240" max="9466" width="9" style="76"/>
    <col min="9467" max="9467" width="16.125" style="76" customWidth="1"/>
    <col min="9468" max="9470" width="5.875" style="76" customWidth="1"/>
    <col min="9471" max="9472" width="5.625" style="76" customWidth="1"/>
    <col min="9473" max="9475" width="5.875" style="76" customWidth="1"/>
    <col min="9476" max="9477" width="5.625" style="76" customWidth="1"/>
    <col min="9478" max="9478" width="5.875" style="76" customWidth="1"/>
    <col min="9479" max="9480" width="5.625" style="76" customWidth="1"/>
    <col min="9481" max="9481" width="5.875" style="76" customWidth="1"/>
    <col min="9482" max="9483" width="5.625" style="76" customWidth="1"/>
    <col min="9484" max="9484" width="6.625" style="76" customWidth="1"/>
    <col min="9485" max="9486" width="5.625" style="76" customWidth="1"/>
    <col min="9487" max="9487" width="6.625" style="76" customWidth="1"/>
    <col min="9488" max="9489" width="5.625" style="76" customWidth="1"/>
    <col min="9490" max="9490" width="6.625" style="76" customWidth="1"/>
    <col min="9491" max="9492" width="5.625" style="76" customWidth="1"/>
    <col min="9493" max="9493" width="6.625" style="76" customWidth="1"/>
    <col min="9494" max="9495" width="5.625" style="76" customWidth="1"/>
    <col min="9496" max="9722" width="9" style="76"/>
    <col min="9723" max="9723" width="16.125" style="76" customWidth="1"/>
    <col min="9724" max="9726" width="5.875" style="76" customWidth="1"/>
    <col min="9727" max="9728" width="5.625" style="76" customWidth="1"/>
    <col min="9729" max="9731" width="5.875" style="76" customWidth="1"/>
    <col min="9732" max="9733" width="5.625" style="76" customWidth="1"/>
    <col min="9734" max="9734" width="5.875" style="76" customWidth="1"/>
    <col min="9735" max="9736" width="5.625" style="76" customWidth="1"/>
    <col min="9737" max="9737" width="5.875" style="76" customWidth="1"/>
    <col min="9738" max="9739" width="5.625" style="76" customWidth="1"/>
    <col min="9740" max="9740" width="6.625" style="76" customWidth="1"/>
    <col min="9741" max="9742" width="5.625" style="76" customWidth="1"/>
    <col min="9743" max="9743" width="6.625" style="76" customWidth="1"/>
    <col min="9744" max="9745" width="5.625" style="76" customWidth="1"/>
    <col min="9746" max="9746" width="6.625" style="76" customWidth="1"/>
    <col min="9747" max="9748" width="5.625" style="76" customWidth="1"/>
    <col min="9749" max="9749" width="6.625" style="76" customWidth="1"/>
    <col min="9750" max="9751" width="5.625" style="76" customWidth="1"/>
    <col min="9752" max="9978" width="9" style="76"/>
    <col min="9979" max="9979" width="16.125" style="76" customWidth="1"/>
    <col min="9980" max="9982" width="5.875" style="76" customWidth="1"/>
    <col min="9983" max="9984" width="5.625" style="76" customWidth="1"/>
    <col min="9985" max="9987" width="5.875" style="76" customWidth="1"/>
    <col min="9988" max="9989" width="5.625" style="76" customWidth="1"/>
    <col min="9990" max="9990" width="5.875" style="76" customWidth="1"/>
    <col min="9991" max="9992" width="5.625" style="76" customWidth="1"/>
    <col min="9993" max="9993" width="5.875" style="76" customWidth="1"/>
    <col min="9994" max="9995" width="5.625" style="76" customWidth="1"/>
    <col min="9996" max="9996" width="6.625" style="76" customWidth="1"/>
    <col min="9997" max="9998" width="5.625" style="76" customWidth="1"/>
    <col min="9999" max="9999" width="6.625" style="76" customWidth="1"/>
    <col min="10000" max="10001" width="5.625" style="76" customWidth="1"/>
    <col min="10002" max="10002" width="6.625" style="76" customWidth="1"/>
    <col min="10003" max="10004" width="5.625" style="76" customWidth="1"/>
    <col min="10005" max="10005" width="6.625" style="76" customWidth="1"/>
    <col min="10006" max="10007" width="5.625" style="76" customWidth="1"/>
    <col min="10008" max="10234" width="9" style="76"/>
    <col min="10235" max="10235" width="16.125" style="76" customWidth="1"/>
    <col min="10236" max="10238" width="5.875" style="76" customWidth="1"/>
    <col min="10239" max="10240" width="5.625" style="76" customWidth="1"/>
    <col min="10241" max="10243" width="5.875" style="76" customWidth="1"/>
    <col min="10244" max="10245" width="5.625" style="76" customWidth="1"/>
    <col min="10246" max="10246" width="5.875" style="76" customWidth="1"/>
    <col min="10247" max="10248" width="5.625" style="76" customWidth="1"/>
    <col min="10249" max="10249" width="5.875" style="76" customWidth="1"/>
    <col min="10250" max="10251" width="5.625" style="76" customWidth="1"/>
    <col min="10252" max="10252" width="6.625" style="76" customWidth="1"/>
    <col min="10253" max="10254" width="5.625" style="76" customWidth="1"/>
    <col min="10255" max="10255" width="6.625" style="76" customWidth="1"/>
    <col min="10256" max="10257" width="5.625" style="76" customWidth="1"/>
    <col min="10258" max="10258" width="6.625" style="76" customWidth="1"/>
    <col min="10259" max="10260" width="5.625" style="76" customWidth="1"/>
    <col min="10261" max="10261" width="6.625" style="76" customWidth="1"/>
    <col min="10262" max="10263" width="5.625" style="76" customWidth="1"/>
    <col min="10264" max="10490" width="9" style="76"/>
    <col min="10491" max="10491" width="16.125" style="76" customWidth="1"/>
    <col min="10492" max="10494" width="5.875" style="76" customWidth="1"/>
    <col min="10495" max="10496" width="5.625" style="76" customWidth="1"/>
    <col min="10497" max="10499" width="5.875" style="76" customWidth="1"/>
    <col min="10500" max="10501" width="5.625" style="76" customWidth="1"/>
    <col min="10502" max="10502" width="5.875" style="76" customWidth="1"/>
    <col min="10503" max="10504" width="5.625" style="76" customWidth="1"/>
    <col min="10505" max="10505" width="5.875" style="76" customWidth="1"/>
    <col min="10506" max="10507" width="5.625" style="76" customWidth="1"/>
    <col min="10508" max="10508" width="6.625" style="76" customWidth="1"/>
    <col min="10509" max="10510" width="5.625" style="76" customWidth="1"/>
    <col min="10511" max="10511" width="6.625" style="76" customWidth="1"/>
    <col min="10512" max="10513" width="5.625" style="76" customWidth="1"/>
    <col min="10514" max="10514" width="6.625" style="76" customWidth="1"/>
    <col min="10515" max="10516" width="5.625" style="76" customWidth="1"/>
    <col min="10517" max="10517" width="6.625" style="76" customWidth="1"/>
    <col min="10518" max="10519" width="5.625" style="76" customWidth="1"/>
    <col min="10520" max="10746" width="9" style="76"/>
    <col min="10747" max="10747" width="16.125" style="76" customWidth="1"/>
    <col min="10748" max="10750" width="5.875" style="76" customWidth="1"/>
    <col min="10751" max="10752" width="5.625" style="76" customWidth="1"/>
    <col min="10753" max="10755" width="5.875" style="76" customWidth="1"/>
    <col min="10756" max="10757" width="5.625" style="76" customWidth="1"/>
    <col min="10758" max="10758" width="5.875" style="76" customWidth="1"/>
    <col min="10759" max="10760" width="5.625" style="76" customWidth="1"/>
    <col min="10761" max="10761" width="5.875" style="76" customWidth="1"/>
    <col min="10762" max="10763" width="5.625" style="76" customWidth="1"/>
    <col min="10764" max="10764" width="6.625" style="76" customWidth="1"/>
    <col min="10765" max="10766" width="5.625" style="76" customWidth="1"/>
    <col min="10767" max="10767" width="6.625" style="76" customWidth="1"/>
    <col min="10768" max="10769" width="5.625" style="76" customWidth="1"/>
    <col min="10770" max="10770" width="6.625" style="76" customWidth="1"/>
    <col min="10771" max="10772" width="5.625" style="76" customWidth="1"/>
    <col min="10773" max="10773" width="6.625" style="76" customWidth="1"/>
    <col min="10774" max="10775" width="5.625" style="76" customWidth="1"/>
    <col min="10776" max="11002" width="9" style="76"/>
    <col min="11003" max="11003" width="16.125" style="76" customWidth="1"/>
    <col min="11004" max="11006" width="5.875" style="76" customWidth="1"/>
    <col min="11007" max="11008" width="5.625" style="76" customWidth="1"/>
    <col min="11009" max="11011" width="5.875" style="76" customWidth="1"/>
    <col min="11012" max="11013" width="5.625" style="76" customWidth="1"/>
    <col min="11014" max="11014" width="5.875" style="76" customWidth="1"/>
    <col min="11015" max="11016" width="5.625" style="76" customWidth="1"/>
    <col min="11017" max="11017" width="5.875" style="76" customWidth="1"/>
    <col min="11018" max="11019" width="5.625" style="76" customWidth="1"/>
    <col min="11020" max="11020" width="6.625" style="76" customWidth="1"/>
    <col min="11021" max="11022" width="5.625" style="76" customWidth="1"/>
    <col min="11023" max="11023" width="6.625" style="76" customWidth="1"/>
    <col min="11024" max="11025" width="5.625" style="76" customWidth="1"/>
    <col min="11026" max="11026" width="6.625" style="76" customWidth="1"/>
    <col min="11027" max="11028" width="5.625" style="76" customWidth="1"/>
    <col min="11029" max="11029" width="6.625" style="76" customWidth="1"/>
    <col min="11030" max="11031" width="5.625" style="76" customWidth="1"/>
    <col min="11032" max="11258" width="9" style="76"/>
    <col min="11259" max="11259" width="16.125" style="76" customWidth="1"/>
    <col min="11260" max="11262" width="5.875" style="76" customWidth="1"/>
    <col min="11263" max="11264" width="5.625" style="76" customWidth="1"/>
    <col min="11265" max="11267" width="5.875" style="76" customWidth="1"/>
    <col min="11268" max="11269" width="5.625" style="76" customWidth="1"/>
    <col min="11270" max="11270" width="5.875" style="76" customWidth="1"/>
    <col min="11271" max="11272" width="5.625" style="76" customWidth="1"/>
    <col min="11273" max="11273" width="5.875" style="76" customWidth="1"/>
    <col min="11274" max="11275" width="5.625" style="76" customWidth="1"/>
    <col min="11276" max="11276" width="6.625" style="76" customWidth="1"/>
    <col min="11277" max="11278" width="5.625" style="76" customWidth="1"/>
    <col min="11279" max="11279" width="6.625" style="76" customWidth="1"/>
    <col min="11280" max="11281" width="5.625" style="76" customWidth="1"/>
    <col min="11282" max="11282" width="6.625" style="76" customWidth="1"/>
    <col min="11283" max="11284" width="5.625" style="76" customWidth="1"/>
    <col min="11285" max="11285" width="6.625" style="76" customWidth="1"/>
    <col min="11286" max="11287" width="5.625" style="76" customWidth="1"/>
    <col min="11288" max="11514" width="9" style="76"/>
    <col min="11515" max="11515" width="16.125" style="76" customWidth="1"/>
    <col min="11516" max="11518" width="5.875" style="76" customWidth="1"/>
    <col min="11519" max="11520" width="5.625" style="76" customWidth="1"/>
    <col min="11521" max="11523" width="5.875" style="76" customWidth="1"/>
    <col min="11524" max="11525" width="5.625" style="76" customWidth="1"/>
    <col min="11526" max="11526" width="5.875" style="76" customWidth="1"/>
    <col min="11527" max="11528" width="5.625" style="76" customWidth="1"/>
    <col min="11529" max="11529" width="5.875" style="76" customWidth="1"/>
    <col min="11530" max="11531" width="5.625" style="76" customWidth="1"/>
    <col min="11532" max="11532" width="6.625" style="76" customWidth="1"/>
    <col min="11533" max="11534" width="5.625" style="76" customWidth="1"/>
    <col min="11535" max="11535" width="6.625" style="76" customWidth="1"/>
    <col min="11536" max="11537" width="5.625" style="76" customWidth="1"/>
    <col min="11538" max="11538" width="6.625" style="76" customWidth="1"/>
    <col min="11539" max="11540" width="5.625" style="76" customWidth="1"/>
    <col min="11541" max="11541" width="6.625" style="76" customWidth="1"/>
    <col min="11542" max="11543" width="5.625" style="76" customWidth="1"/>
    <col min="11544" max="11770" width="9" style="76"/>
    <col min="11771" max="11771" width="16.125" style="76" customWidth="1"/>
    <col min="11772" max="11774" width="5.875" style="76" customWidth="1"/>
    <col min="11775" max="11776" width="5.625" style="76" customWidth="1"/>
    <col min="11777" max="11779" width="5.875" style="76" customWidth="1"/>
    <col min="11780" max="11781" width="5.625" style="76" customWidth="1"/>
    <col min="11782" max="11782" width="5.875" style="76" customWidth="1"/>
    <col min="11783" max="11784" width="5.625" style="76" customWidth="1"/>
    <col min="11785" max="11785" width="5.875" style="76" customWidth="1"/>
    <col min="11786" max="11787" width="5.625" style="76" customWidth="1"/>
    <col min="11788" max="11788" width="6.625" style="76" customWidth="1"/>
    <col min="11789" max="11790" width="5.625" style="76" customWidth="1"/>
    <col min="11791" max="11791" width="6.625" style="76" customWidth="1"/>
    <col min="11792" max="11793" width="5.625" style="76" customWidth="1"/>
    <col min="11794" max="11794" width="6.625" style="76" customWidth="1"/>
    <col min="11795" max="11796" width="5.625" style="76" customWidth="1"/>
    <col min="11797" max="11797" width="6.625" style="76" customWidth="1"/>
    <col min="11798" max="11799" width="5.625" style="76" customWidth="1"/>
    <col min="11800" max="12026" width="9" style="76"/>
    <col min="12027" max="12027" width="16.125" style="76" customWidth="1"/>
    <col min="12028" max="12030" width="5.875" style="76" customWidth="1"/>
    <col min="12031" max="12032" width="5.625" style="76" customWidth="1"/>
    <col min="12033" max="12035" width="5.875" style="76" customWidth="1"/>
    <col min="12036" max="12037" width="5.625" style="76" customWidth="1"/>
    <col min="12038" max="12038" width="5.875" style="76" customWidth="1"/>
    <col min="12039" max="12040" width="5.625" style="76" customWidth="1"/>
    <col min="12041" max="12041" width="5.875" style="76" customWidth="1"/>
    <col min="12042" max="12043" width="5.625" style="76" customWidth="1"/>
    <col min="12044" max="12044" width="6.625" style="76" customWidth="1"/>
    <col min="12045" max="12046" width="5.625" style="76" customWidth="1"/>
    <col min="12047" max="12047" width="6.625" style="76" customWidth="1"/>
    <col min="12048" max="12049" width="5.625" style="76" customWidth="1"/>
    <col min="12050" max="12050" width="6.625" style="76" customWidth="1"/>
    <col min="12051" max="12052" width="5.625" style="76" customWidth="1"/>
    <col min="12053" max="12053" width="6.625" style="76" customWidth="1"/>
    <col min="12054" max="12055" width="5.625" style="76" customWidth="1"/>
    <col min="12056" max="12282" width="9" style="76"/>
    <col min="12283" max="12283" width="16.125" style="76" customWidth="1"/>
    <col min="12284" max="12286" width="5.875" style="76" customWidth="1"/>
    <col min="12287" max="12288" width="5.625" style="76" customWidth="1"/>
    <col min="12289" max="12291" width="5.875" style="76" customWidth="1"/>
    <col min="12292" max="12293" width="5.625" style="76" customWidth="1"/>
    <col min="12294" max="12294" width="5.875" style="76" customWidth="1"/>
    <col min="12295" max="12296" width="5.625" style="76" customWidth="1"/>
    <col min="12297" max="12297" width="5.875" style="76" customWidth="1"/>
    <col min="12298" max="12299" width="5.625" style="76" customWidth="1"/>
    <col min="12300" max="12300" width="6.625" style="76" customWidth="1"/>
    <col min="12301" max="12302" width="5.625" style="76" customWidth="1"/>
    <col min="12303" max="12303" width="6.625" style="76" customWidth="1"/>
    <col min="12304" max="12305" width="5.625" style="76" customWidth="1"/>
    <col min="12306" max="12306" width="6.625" style="76" customWidth="1"/>
    <col min="12307" max="12308" width="5.625" style="76" customWidth="1"/>
    <col min="12309" max="12309" width="6.625" style="76" customWidth="1"/>
    <col min="12310" max="12311" width="5.625" style="76" customWidth="1"/>
    <col min="12312" max="12538" width="9" style="76"/>
    <col min="12539" max="12539" width="16.125" style="76" customWidth="1"/>
    <col min="12540" max="12542" width="5.875" style="76" customWidth="1"/>
    <col min="12543" max="12544" width="5.625" style="76" customWidth="1"/>
    <col min="12545" max="12547" width="5.875" style="76" customWidth="1"/>
    <col min="12548" max="12549" width="5.625" style="76" customWidth="1"/>
    <col min="12550" max="12550" width="5.875" style="76" customWidth="1"/>
    <col min="12551" max="12552" width="5.625" style="76" customWidth="1"/>
    <col min="12553" max="12553" width="5.875" style="76" customWidth="1"/>
    <col min="12554" max="12555" width="5.625" style="76" customWidth="1"/>
    <col min="12556" max="12556" width="6.625" style="76" customWidth="1"/>
    <col min="12557" max="12558" width="5.625" style="76" customWidth="1"/>
    <col min="12559" max="12559" width="6.625" style="76" customWidth="1"/>
    <col min="12560" max="12561" width="5.625" style="76" customWidth="1"/>
    <col min="12562" max="12562" width="6.625" style="76" customWidth="1"/>
    <col min="12563" max="12564" width="5.625" style="76" customWidth="1"/>
    <col min="12565" max="12565" width="6.625" style="76" customWidth="1"/>
    <col min="12566" max="12567" width="5.625" style="76" customWidth="1"/>
    <col min="12568" max="12794" width="9" style="76"/>
    <col min="12795" max="12795" width="16.125" style="76" customWidth="1"/>
    <col min="12796" max="12798" width="5.875" style="76" customWidth="1"/>
    <col min="12799" max="12800" width="5.625" style="76" customWidth="1"/>
    <col min="12801" max="12803" width="5.875" style="76" customWidth="1"/>
    <col min="12804" max="12805" width="5.625" style="76" customWidth="1"/>
    <col min="12806" max="12806" width="5.875" style="76" customWidth="1"/>
    <col min="12807" max="12808" width="5.625" style="76" customWidth="1"/>
    <col min="12809" max="12809" width="5.875" style="76" customWidth="1"/>
    <col min="12810" max="12811" width="5.625" style="76" customWidth="1"/>
    <col min="12812" max="12812" width="6.625" style="76" customWidth="1"/>
    <col min="12813" max="12814" width="5.625" style="76" customWidth="1"/>
    <col min="12815" max="12815" width="6.625" style="76" customWidth="1"/>
    <col min="12816" max="12817" width="5.625" style="76" customWidth="1"/>
    <col min="12818" max="12818" width="6.625" style="76" customWidth="1"/>
    <col min="12819" max="12820" width="5.625" style="76" customWidth="1"/>
    <col min="12821" max="12821" width="6.625" style="76" customWidth="1"/>
    <col min="12822" max="12823" width="5.625" style="76" customWidth="1"/>
    <col min="12824" max="13050" width="9" style="76"/>
    <col min="13051" max="13051" width="16.125" style="76" customWidth="1"/>
    <col min="13052" max="13054" width="5.875" style="76" customWidth="1"/>
    <col min="13055" max="13056" width="5.625" style="76" customWidth="1"/>
    <col min="13057" max="13059" width="5.875" style="76" customWidth="1"/>
    <col min="13060" max="13061" width="5.625" style="76" customWidth="1"/>
    <col min="13062" max="13062" width="5.875" style="76" customWidth="1"/>
    <col min="13063" max="13064" width="5.625" style="76" customWidth="1"/>
    <col min="13065" max="13065" width="5.875" style="76" customWidth="1"/>
    <col min="13066" max="13067" width="5.625" style="76" customWidth="1"/>
    <col min="13068" max="13068" width="6.625" style="76" customWidth="1"/>
    <col min="13069" max="13070" width="5.625" style="76" customWidth="1"/>
    <col min="13071" max="13071" width="6.625" style="76" customWidth="1"/>
    <col min="13072" max="13073" width="5.625" style="76" customWidth="1"/>
    <col min="13074" max="13074" width="6.625" style="76" customWidth="1"/>
    <col min="13075" max="13076" width="5.625" style="76" customWidth="1"/>
    <col min="13077" max="13077" width="6.625" style="76" customWidth="1"/>
    <col min="13078" max="13079" width="5.625" style="76" customWidth="1"/>
    <col min="13080" max="13306" width="9" style="76"/>
    <col min="13307" max="13307" width="16.125" style="76" customWidth="1"/>
    <col min="13308" max="13310" width="5.875" style="76" customWidth="1"/>
    <col min="13311" max="13312" width="5.625" style="76" customWidth="1"/>
    <col min="13313" max="13315" width="5.875" style="76" customWidth="1"/>
    <col min="13316" max="13317" width="5.625" style="76" customWidth="1"/>
    <col min="13318" max="13318" width="5.875" style="76" customWidth="1"/>
    <col min="13319" max="13320" width="5.625" style="76" customWidth="1"/>
    <col min="13321" max="13321" width="5.875" style="76" customWidth="1"/>
    <col min="13322" max="13323" width="5.625" style="76" customWidth="1"/>
    <col min="13324" max="13324" width="6.625" style="76" customWidth="1"/>
    <col min="13325" max="13326" width="5.625" style="76" customWidth="1"/>
    <col min="13327" max="13327" width="6.625" style="76" customWidth="1"/>
    <col min="13328" max="13329" width="5.625" style="76" customWidth="1"/>
    <col min="13330" max="13330" width="6.625" style="76" customWidth="1"/>
    <col min="13331" max="13332" width="5.625" style="76" customWidth="1"/>
    <col min="13333" max="13333" width="6.625" style="76" customWidth="1"/>
    <col min="13334" max="13335" width="5.625" style="76" customWidth="1"/>
    <col min="13336" max="13562" width="9" style="76"/>
    <col min="13563" max="13563" width="16.125" style="76" customWidth="1"/>
    <col min="13564" max="13566" width="5.875" style="76" customWidth="1"/>
    <col min="13567" max="13568" width="5.625" style="76" customWidth="1"/>
    <col min="13569" max="13571" width="5.875" style="76" customWidth="1"/>
    <col min="13572" max="13573" width="5.625" style="76" customWidth="1"/>
    <col min="13574" max="13574" width="5.875" style="76" customWidth="1"/>
    <col min="13575" max="13576" width="5.625" style="76" customWidth="1"/>
    <col min="13577" max="13577" width="5.875" style="76" customWidth="1"/>
    <col min="13578" max="13579" width="5.625" style="76" customWidth="1"/>
    <col min="13580" max="13580" width="6.625" style="76" customWidth="1"/>
    <col min="13581" max="13582" width="5.625" style="76" customWidth="1"/>
    <col min="13583" max="13583" width="6.625" style="76" customWidth="1"/>
    <col min="13584" max="13585" width="5.625" style="76" customWidth="1"/>
    <col min="13586" max="13586" width="6.625" style="76" customWidth="1"/>
    <col min="13587" max="13588" width="5.625" style="76" customWidth="1"/>
    <col min="13589" max="13589" width="6.625" style="76" customWidth="1"/>
    <col min="13590" max="13591" width="5.625" style="76" customWidth="1"/>
    <col min="13592" max="13818" width="9" style="76"/>
    <col min="13819" max="13819" width="16.125" style="76" customWidth="1"/>
    <col min="13820" max="13822" width="5.875" style="76" customWidth="1"/>
    <col min="13823" max="13824" width="5.625" style="76" customWidth="1"/>
    <col min="13825" max="13827" width="5.875" style="76" customWidth="1"/>
    <col min="13828" max="13829" width="5.625" style="76" customWidth="1"/>
    <col min="13830" max="13830" width="5.875" style="76" customWidth="1"/>
    <col min="13831" max="13832" width="5.625" style="76" customWidth="1"/>
    <col min="13833" max="13833" width="5.875" style="76" customWidth="1"/>
    <col min="13834" max="13835" width="5.625" style="76" customWidth="1"/>
    <col min="13836" max="13836" width="6.625" style="76" customWidth="1"/>
    <col min="13837" max="13838" width="5.625" style="76" customWidth="1"/>
    <col min="13839" max="13839" width="6.625" style="76" customWidth="1"/>
    <col min="13840" max="13841" width="5.625" style="76" customWidth="1"/>
    <col min="13842" max="13842" width="6.625" style="76" customWidth="1"/>
    <col min="13843" max="13844" width="5.625" style="76" customWidth="1"/>
    <col min="13845" max="13845" width="6.625" style="76" customWidth="1"/>
    <col min="13846" max="13847" width="5.625" style="76" customWidth="1"/>
    <col min="13848" max="14074" width="9" style="76"/>
    <col min="14075" max="14075" width="16.125" style="76" customWidth="1"/>
    <col min="14076" max="14078" width="5.875" style="76" customWidth="1"/>
    <col min="14079" max="14080" width="5.625" style="76" customWidth="1"/>
    <col min="14081" max="14083" width="5.875" style="76" customWidth="1"/>
    <col min="14084" max="14085" width="5.625" style="76" customWidth="1"/>
    <col min="14086" max="14086" width="5.875" style="76" customWidth="1"/>
    <col min="14087" max="14088" width="5.625" style="76" customWidth="1"/>
    <col min="14089" max="14089" width="5.875" style="76" customWidth="1"/>
    <col min="14090" max="14091" width="5.625" style="76" customWidth="1"/>
    <col min="14092" max="14092" width="6.625" style="76" customWidth="1"/>
    <col min="14093" max="14094" width="5.625" style="76" customWidth="1"/>
    <col min="14095" max="14095" width="6.625" style="76" customWidth="1"/>
    <col min="14096" max="14097" width="5.625" style="76" customWidth="1"/>
    <col min="14098" max="14098" width="6.625" style="76" customWidth="1"/>
    <col min="14099" max="14100" width="5.625" style="76" customWidth="1"/>
    <col min="14101" max="14101" width="6.625" style="76" customWidth="1"/>
    <col min="14102" max="14103" width="5.625" style="76" customWidth="1"/>
    <col min="14104" max="14330" width="9" style="76"/>
    <col min="14331" max="14331" width="16.125" style="76" customWidth="1"/>
    <col min="14332" max="14334" width="5.875" style="76" customWidth="1"/>
    <col min="14335" max="14336" width="5.625" style="76" customWidth="1"/>
    <col min="14337" max="14339" width="5.875" style="76" customWidth="1"/>
    <col min="14340" max="14341" width="5.625" style="76" customWidth="1"/>
    <col min="14342" max="14342" width="5.875" style="76" customWidth="1"/>
    <col min="14343" max="14344" width="5.625" style="76" customWidth="1"/>
    <col min="14345" max="14345" width="5.875" style="76" customWidth="1"/>
    <col min="14346" max="14347" width="5.625" style="76" customWidth="1"/>
    <col min="14348" max="14348" width="6.625" style="76" customWidth="1"/>
    <col min="14349" max="14350" width="5.625" style="76" customWidth="1"/>
    <col min="14351" max="14351" width="6.625" style="76" customWidth="1"/>
    <col min="14352" max="14353" width="5.625" style="76" customWidth="1"/>
    <col min="14354" max="14354" width="6.625" style="76" customWidth="1"/>
    <col min="14355" max="14356" width="5.625" style="76" customWidth="1"/>
    <col min="14357" max="14357" width="6.625" style="76" customWidth="1"/>
    <col min="14358" max="14359" width="5.625" style="76" customWidth="1"/>
    <col min="14360" max="14586" width="9" style="76"/>
    <col min="14587" max="14587" width="16.125" style="76" customWidth="1"/>
    <col min="14588" max="14590" width="5.875" style="76" customWidth="1"/>
    <col min="14591" max="14592" width="5.625" style="76" customWidth="1"/>
    <col min="14593" max="14595" width="5.875" style="76" customWidth="1"/>
    <col min="14596" max="14597" width="5.625" style="76" customWidth="1"/>
    <col min="14598" max="14598" width="5.875" style="76" customWidth="1"/>
    <col min="14599" max="14600" width="5.625" style="76" customWidth="1"/>
    <col min="14601" max="14601" width="5.875" style="76" customWidth="1"/>
    <col min="14602" max="14603" width="5.625" style="76" customWidth="1"/>
    <col min="14604" max="14604" width="6.625" style="76" customWidth="1"/>
    <col min="14605" max="14606" width="5.625" style="76" customWidth="1"/>
    <col min="14607" max="14607" width="6.625" style="76" customWidth="1"/>
    <col min="14608" max="14609" width="5.625" style="76" customWidth="1"/>
    <col min="14610" max="14610" width="6.625" style="76" customWidth="1"/>
    <col min="14611" max="14612" width="5.625" style="76" customWidth="1"/>
    <col min="14613" max="14613" width="6.625" style="76" customWidth="1"/>
    <col min="14614" max="14615" width="5.625" style="76" customWidth="1"/>
    <col min="14616" max="14842" width="9" style="76"/>
    <col min="14843" max="14843" width="16.125" style="76" customWidth="1"/>
    <col min="14844" max="14846" width="5.875" style="76" customWidth="1"/>
    <col min="14847" max="14848" width="5.625" style="76" customWidth="1"/>
    <col min="14849" max="14851" width="5.875" style="76" customWidth="1"/>
    <col min="14852" max="14853" width="5.625" style="76" customWidth="1"/>
    <col min="14854" max="14854" width="5.875" style="76" customWidth="1"/>
    <col min="14855" max="14856" width="5.625" style="76" customWidth="1"/>
    <col min="14857" max="14857" width="5.875" style="76" customWidth="1"/>
    <col min="14858" max="14859" width="5.625" style="76" customWidth="1"/>
    <col min="14860" max="14860" width="6.625" style="76" customWidth="1"/>
    <col min="14861" max="14862" width="5.625" style="76" customWidth="1"/>
    <col min="14863" max="14863" width="6.625" style="76" customWidth="1"/>
    <col min="14864" max="14865" width="5.625" style="76" customWidth="1"/>
    <col min="14866" max="14866" width="6.625" style="76" customWidth="1"/>
    <col min="14867" max="14868" width="5.625" style="76" customWidth="1"/>
    <col min="14869" max="14869" width="6.625" style="76" customWidth="1"/>
    <col min="14870" max="14871" width="5.625" style="76" customWidth="1"/>
    <col min="14872" max="15098" width="9" style="76"/>
    <col min="15099" max="15099" width="16.125" style="76" customWidth="1"/>
    <col min="15100" max="15102" width="5.875" style="76" customWidth="1"/>
    <col min="15103" max="15104" width="5.625" style="76" customWidth="1"/>
    <col min="15105" max="15107" width="5.875" style="76" customWidth="1"/>
    <col min="15108" max="15109" width="5.625" style="76" customWidth="1"/>
    <col min="15110" max="15110" width="5.875" style="76" customWidth="1"/>
    <col min="15111" max="15112" width="5.625" style="76" customWidth="1"/>
    <col min="15113" max="15113" width="5.875" style="76" customWidth="1"/>
    <col min="15114" max="15115" width="5.625" style="76" customWidth="1"/>
    <col min="15116" max="15116" width="6.625" style="76" customWidth="1"/>
    <col min="15117" max="15118" width="5.625" style="76" customWidth="1"/>
    <col min="15119" max="15119" width="6.625" style="76" customWidth="1"/>
    <col min="15120" max="15121" width="5.625" style="76" customWidth="1"/>
    <col min="15122" max="15122" width="6.625" style="76" customWidth="1"/>
    <col min="15123" max="15124" width="5.625" style="76" customWidth="1"/>
    <col min="15125" max="15125" width="6.625" style="76" customWidth="1"/>
    <col min="15126" max="15127" width="5.625" style="76" customWidth="1"/>
    <col min="15128" max="15354" width="9" style="76"/>
    <col min="15355" max="15355" width="16.125" style="76" customWidth="1"/>
    <col min="15356" max="15358" width="5.875" style="76" customWidth="1"/>
    <col min="15359" max="15360" width="5.625" style="76" customWidth="1"/>
    <col min="15361" max="15363" width="5.875" style="76" customWidth="1"/>
    <col min="15364" max="15365" width="5.625" style="76" customWidth="1"/>
    <col min="15366" max="15366" width="5.875" style="76" customWidth="1"/>
    <col min="15367" max="15368" width="5.625" style="76" customWidth="1"/>
    <col min="15369" max="15369" width="5.875" style="76" customWidth="1"/>
    <col min="15370" max="15371" width="5.625" style="76" customWidth="1"/>
    <col min="15372" max="15372" width="6.625" style="76" customWidth="1"/>
    <col min="15373" max="15374" width="5.625" style="76" customWidth="1"/>
    <col min="15375" max="15375" width="6.625" style="76" customWidth="1"/>
    <col min="15376" max="15377" width="5.625" style="76" customWidth="1"/>
    <col min="15378" max="15378" width="6.625" style="76" customWidth="1"/>
    <col min="15379" max="15380" width="5.625" style="76" customWidth="1"/>
    <col min="15381" max="15381" width="6.625" style="76" customWidth="1"/>
    <col min="15382" max="15383" width="5.625" style="76" customWidth="1"/>
    <col min="15384" max="15610" width="9" style="76"/>
    <col min="15611" max="15611" width="16.125" style="76" customWidth="1"/>
    <col min="15612" max="15614" width="5.875" style="76" customWidth="1"/>
    <col min="15615" max="15616" width="5.625" style="76" customWidth="1"/>
    <col min="15617" max="15619" width="5.875" style="76" customWidth="1"/>
    <col min="15620" max="15621" width="5.625" style="76" customWidth="1"/>
    <col min="15622" max="15622" width="5.875" style="76" customWidth="1"/>
    <col min="15623" max="15624" width="5.625" style="76" customWidth="1"/>
    <col min="15625" max="15625" width="5.875" style="76" customWidth="1"/>
    <col min="15626" max="15627" width="5.625" style="76" customWidth="1"/>
    <col min="15628" max="15628" width="6.625" style="76" customWidth="1"/>
    <col min="15629" max="15630" width="5.625" style="76" customWidth="1"/>
    <col min="15631" max="15631" width="6.625" style="76" customWidth="1"/>
    <col min="15632" max="15633" width="5.625" style="76" customWidth="1"/>
    <col min="15634" max="15634" width="6.625" style="76" customWidth="1"/>
    <col min="15635" max="15636" width="5.625" style="76" customWidth="1"/>
    <col min="15637" max="15637" width="6.625" style="76" customWidth="1"/>
    <col min="15638" max="15639" width="5.625" style="76" customWidth="1"/>
    <col min="15640" max="15866" width="9" style="76"/>
    <col min="15867" max="15867" width="16.125" style="76" customWidth="1"/>
    <col min="15868" max="15870" width="5.875" style="76" customWidth="1"/>
    <col min="15871" max="15872" width="5.625" style="76" customWidth="1"/>
    <col min="15873" max="15875" width="5.875" style="76" customWidth="1"/>
    <col min="15876" max="15877" width="5.625" style="76" customWidth="1"/>
    <col min="15878" max="15878" width="5.875" style="76" customWidth="1"/>
    <col min="15879" max="15880" width="5.625" style="76" customWidth="1"/>
    <col min="15881" max="15881" width="5.875" style="76" customWidth="1"/>
    <col min="15882" max="15883" width="5.625" style="76" customWidth="1"/>
    <col min="15884" max="15884" width="6.625" style="76" customWidth="1"/>
    <col min="15885" max="15886" width="5.625" style="76" customWidth="1"/>
    <col min="15887" max="15887" width="6.625" style="76" customWidth="1"/>
    <col min="15888" max="15889" width="5.625" style="76" customWidth="1"/>
    <col min="15890" max="15890" width="6.625" style="76" customWidth="1"/>
    <col min="15891" max="15892" width="5.625" style="76" customWidth="1"/>
    <col min="15893" max="15893" width="6.625" style="76" customWidth="1"/>
    <col min="15894" max="15895" width="5.625" style="76" customWidth="1"/>
    <col min="15896" max="16122" width="9" style="76"/>
    <col min="16123" max="16123" width="16.125" style="76" customWidth="1"/>
    <col min="16124" max="16126" width="5.875" style="76" customWidth="1"/>
    <col min="16127" max="16128" width="5.625" style="76" customWidth="1"/>
    <col min="16129" max="16131" width="5.875" style="76" customWidth="1"/>
    <col min="16132" max="16133" width="5.625" style="76" customWidth="1"/>
    <col min="16134" max="16134" width="5.875" style="76" customWidth="1"/>
    <col min="16135" max="16136" width="5.625" style="76" customWidth="1"/>
    <col min="16137" max="16137" width="5.875" style="76" customWidth="1"/>
    <col min="16138" max="16139" width="5.625" style="76" customWidth="1"/>
    <col min="16140" max="16140" width="6.625" style="76" customWidth="1"/>
    <col min="16141" max="16142" width="5.625" style="76" customWidth="1"/>
    <col min="16143" max="16143" width="6.625" style="76" customWidth="1"/>
    <col min="16144" max="16145" width="5.625" style="76" customWidth="1"/>
    <col min="16146" max="16146" width="6.625" style="76" customWidth="1"/>
    <col min="16147" max="16148" width="5.625" style="76" customWidth="1"/>
    <col min="16149" max="16149" width="6.625" style="76" customWidth="1"/>
    <col min="16150" max="16151" width="5.625" style="76" customWidth="1"/>
    <col min="16152" max="16384" width="9" style="76"/>
  </cols>
  <sheetData>
    <row r="1" spans="1:23" s="60" customFormat="1" ht="20.25">
      <c r="A1" s="298" t="s">
        <v>319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59"/>
      <c r="V1" s="59"/>
      <c r="W1" s="59"/>
    </row>
    <row r="2" spans="1:23" s="60" customFormat="1" ht="20.25">
      <c r="A2" s="298" t="s">
        <v>348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59"/>
      <c r="V2" s="59"/>
      <c r="W2" s="59"/>
    </row>
    <row r="3" spans="1:23" s="39" customFormat="1" ht="14.25">
      <c r="A3" s="201" t="s">
        <v>349</v>
      </c>
      <c r="B3" s="201"/>
      <c r="C3" s="201"/>
      <c r="D3" s="201"/>
      <c r="E3" s="201"/>
      <c r="F3" s="201"/>
      <c r="G3" s="36"/>
      <c r="H3" s="36"/>
      <c r="I3" s="36"/>
      <c r="J3" s="36"/>
      <c r="K3" s="36"/>
      <c r="R3" s="38"/>
      <c r="S3" s="38"/>
      <c r="T3" s="61"/>
    </row>
    <row r="4" spans="1:23" s="39" customFormat="1" ht="15" thickBot="1">
      <c r="A4" s="203" t="s">
        <v>350</v>
      </c>
      <c r="B4" s="203"/>
      <c r="C4" s="203"/>
      <c r="D4" s="203"/>
      <c r="E4" s="203"/>
      <c r="F4" s="203"/>
      <c r="G4" s="203" t="s">
        <v>340</v>
      </c>
      <c r="H4" s="203"/>
      <c r="I4" s="203"/>
      <c r="J4" s="203"/>
      <c r="K4" s="203"/>
      <c r="L4" s="374" t="s">
        <v>338</v>
      </c>
      <c r="M4" s="374"/>
      <c r="N4" s="374"/>
      <c r="O4" s="374"/>
      <c r="P4" s="374"/>
      <c r="Q4" s="374"/>
      <c r="R4" s="301" t="s">
        <v>341</v>
      </c>
      <c r="S4" s="301"/>
      <c r="T4" s="301"/>
    </row>
    <row r="5" spans="1:23" s="62" customFormat="1" ht="18" customHeight="1">
      <c r="A5" s="368" t="s">
        <v>351</v>
      </c>
      <c r="B5" s="370" t="s">
        <v>20</v>
      </c>
      <c r="C5" s="371"/>
      <c r="D5" s="371"/>
      <c r="E5" s="371"/>
      <c r="F5" s="372"/>
      <c r="G5" s="370" t="s">
        <v>21</v>
      </c>
      <c r="H5" s="371"/>
      <c r="I5" s="371"/>
      <c r="J5" s="371"/>
      <c r="K5" s="372"/>
      <c r="L5" s="370" t="s">
        <v>22</v>
      </c>
      <c r="M5" s="371"/>
      <c r="N5" s="372"/>
      <c r="O5" s="370" t="s">
        <v>23</v>
      </c>
      <c r="P5" s="371"/>
      <c r="Q5" s="372"/>
      <c r="R5" s="370" t="s">
        <v>352</v>
      </c>
      <c r="S5" s="373"/>
      <c r="T5" s="372"/>
    </row>
    <row r="6" spans="1:23" s="62" customFormat="1" ht="18" customHeight="1" thickBot="1">
      <c r="A6" s="369"/>
      <c r="B6" s="42" t="s">
        <v>8</v>
      </c>
      <c r="C6" s="43" t="s">
        <v>25</v>
      </c>
      <c r="D6" s="43" t="s">
        <v>26</v>
      </c>
      <c r="E6" s="43" t="s">
        <v>353</v>
      </c>
      <c r="F6" s="44" t="s">
        <v>354</v>
      </c>
      <c r="G6" s="42" t="s">
        <v>8</v>
      </c>
      <c r="H6" s="43" t="s">
        <v>9</v>
      </c>
      <c r="I6" s="43" t="s">
        <v>26</v>
      </c>
      <c r="J6" s="43" t="s">
        <v>353</v>
      </c>
      <c r="K6" s="44" t="s">
        <v>354</v>
      </c>
      <c r="L6" s="42" t="s">
        <v>26</v>
      </c>
      <c r="M6" s="43" t="s">
        <v>353</v>
      </c>
      <c r="N6" s="44" t="s">
        <v>354</v>
      </c>
      <c r="O6" s="42" t="s">
        <v>26</v>
      </c>
      <c r="P6" s="43" t="s">
        <v>353</v>
      </c>
      <c r="Q6" s="44" t="s">
        <v>354</v>
      </c>
      <c r="R6" s="42" t="s">
        <v>355</v>
      </c>
      <c r="S6" s="43" t="s">
        <v>353</v>
      </c>
      <c r="T6" s="44" t="s">
        <v>354</v>
      </c>
    </row>
    <row r="7" spans="1:23" s="62" customFormat="1" ht="18" customHeight="1">
      <c r="A7" s="226" t="s">
        <v>54</v>
      </c>
      <c r="B7" s="63">
        <v>80.87</v>
      </c>
      <c r="C7" s="64">
        <v>35.56</v>
      </c>
      <c r="D7" s="64">
        <v>76</v>
      </c>
      <c r="E7" s="65">
        <v>329</v>
      </c>
      <c r="F7" s="66">
        <f t="shared" ref="F7:F70" si="0">RANK(D7,$D$7:$D$318)</f>
        <v>2</v>
      </c>
      <c r="G7" s="67">
        <v>55.85</v>
      </c>
      <c r="H7" s="64">
        <v>18.350000000000001</v>
      </c>
      <c r="I7" s="64">
        <v>74.2</v>
      </c>
      <c r="J7" s="65">
        <v>329</v>
      </c>
      <c r="K7" s="66">
        <f t="shared" ref="K7:K70" si="1">RANK(I7,$I$7:$I$318)</f>
        <v>1</v>
      </c>
      <c r="L7" s="67">
        <v>54.1</v>
      </c>
      <c r="M7" s="65">
        <v>329</v>
      </c>
      <c r="N7" s="66">
        <f t="shared" ref="N7:N70" si="2">RANK(L7,$L$7:$L$318)</f>
        <v>1</v>
      </c>
      <c r="O7" s="67">
        <v>99.67</v>
      </c>
      <c r="P7" s="65">
        <v>235</v>
      </c>
      <c r="Q7" s="66">
        <f t="shared" ref="Q7:Q70" si="3">IFERROR(RANK(O7,$O$7:$O$318),"")</f>
        <v>1</v>
      </c>
      <c r="R7" s="67">
        <v>308.81</v>
      </c>
      <c r="S7" s="68">
        <v>235</v>
      </c>
      <c r="T7" s="66">
        <f t="shared" ref="T7:T70" si="4">IFERROR(RANK(R7,$R$7:$R$318),"")</f>
        <v>1</v>
      </c>
    </row>
    <row r="8" spans="1:23" s="62" customFormat="1" ht="18" customHeight="1">
      <c r="A8" s="226" t="s">
        <v>307</v>
      </c>
      <c r="B8" s="63">
        <v>74.78</v>
      </c>
      <c r="C8" s="64">
        <v>31.29</v>
      </c>
      <c r="D8" s="64">
        <v>68.680000000000007</v>
      </c>
      <c r="E8" s="65">
        <v>460</v>
      </c>
      <c r="F8" s="66">
        <f t="shared" si="0"/>
        <v>14</v>
      </c>
      <c r="G8" s="67">
        <v>47.89</v>
      </c>
      <c r="H8" s="64">
        <v>16.84</v>
      </c>
      <c r="I8" s="64">
        <v>64.72</v>
      </c>
      <c r="J8" s="65">
        <v>458</v>
      </c>
      <c r="K8" s="66">
        <f t="shared" si="1"/>
        <v>8</v>
      </c>
      <c r="L8" s="67">
        <v>50.03</v>
      </c>
      <c r="M8" s="65">
        <v>452</v>
      </c>
      <c r="N8" s="66">
        <f t="shared" si="2"/>
        <v>2</v>
      </c>
      <c r="O8" s="67">
        <v>92.05</v>
      </c>
      <c r="P8" s="65">
        <v>367</v>
      </c>
      <c r="Q8" s="66">
        <f t="shared" si="3"/>
        <v>4</v>
      </c>
      <c r="R8" s="67">
        <v>282.76</v>
      </c>
      <c r="S8" s="68">
        <v>367</v>
      </c>
      <c r="T8" s="66">
        <f t="shared" si="4"/>
        <v>2</v>
      </c>
    </row>
    <row r="9" spans="1:23" s="62" customFormat="1" ht="18" customHeight="1">
      <c r="A9" s="226" t="s">
        <v>356</v>
      </c>
      <c r="B9" s="63">
        <v>79.599999999999994</v>
      </c>
      <c r="C9" s="64">
        <v>29.21</v>
      </c>
      <c r="D9" s="64">
        <v>69.010000000000005</v>
      </c>
      <c r="E9" s="65">
        <v>281</v>
      </c>
      <c r="F9" s="66">
        <f t="shared" si="0"/>
        <v>11</v>
      </c>
      <c r="G9" s="67">
        <v>52.69</v>
      </c>
      <c r="H9" s="64">
        <v>20.309999999999999</v>
      </c>
      <c r="I9" s="64">
        <v>73</v>
      </c>
      <c r="J9" s="65">
        <v>281</v>
      </c>
      <c r="K9" s="66">
        <f t="shared" si="1"/>
        <v>2</v>
      </c>
      <c r="L9" s="67">
        <v>44.07</v>
      </c>
      <c r="M9" s="65">
        <v>280</v>
      </c>
      <c r="N9" s="66">
        <f t="shared" si="2"/>
        <v>15</v>
      </c>
      <c r="O9" s="67">
        <v>90.15</v>
      </c>
      <c r="P9" s="65">
        <v>207</v>
      </c>
      <c r="Q9" s="66">
        <f t="shared" si="3"/>
        <v>7</v>
      </c>
      <c r="R9" s="67">
        <v>280.87</v>
      </c>
      <c r="S9" s="68">
        <v>207</v>
      </c>
      <c r="T9" s="66">
        <f t="shared" si="4"/>
        <v>3</v>
      </c>
    </row>
    <row r="10" spans="1:23" s="62" customFormat="1" ht="18" customHeight="1">
      <c r="A10" s="226" t="s">
        <v>357</v>
      </c>
      <c r="B10" s="63">
        <v>86.4</v>
      </c>
      <c r="C10" s="64">
        <v>32.5</v>
      </c>
      <c r="D10" s="64">
        <v>75.7</v>
      </c>
      <c r="E10" s="65">
        <v>2</v>
      </c>
      <c r="F10" s="66">
        <f t="shared" si="0"/>
        <v>3</v>
      </c>
      <c r="G10" s="67">
        <v>50</v>
      </c>
      <c r="H10" s="64">
        <v>15</v>
      </c>
      <c r="I10" s="64">
        <v>65</v>
      </c>
      <c r="J10" s="65">
        <v>2</v>
      </c>
      <c r="K10" s="66">
        <f t="shared" si="1"/>
        <v>7</v>
      </c>
      <c r="L10" s="67">
        <v>42</v>
      </c>
      <c r="M10" s="65">
        <v>2</v>
      </c>
      <c r="N10" s="66">
        <f t="shared" si="2"/>
        <v>19</v>
      </c>
      <c r="O10" s="67">
        <v>93</v>
      </c>
      <c r="P10" s="65">
        <v>2</v>
      </c>
      <c r="Q10" s="66">
        <f t="shared" si="3"/>
        <v>3</v>
      </c>
      <c r="R10" s="67">
        <v>275.7</v>
      </c>
      <c r="S10" s="68">
        <v>2</v>
      </c>
      <c r="T10" s="66">
        <f t="shared" si="4"/>
        <v>4</v>
      </c>
    </row>
    <row r="11" spans="1:23" s="62" customFormat="1" ht="18" customHeight="1" thickBot="1">
      <c r="A11" s="227" t="s">
        <v>358</v>
      </c>
      <c r="B11" s="69">
        <v>76.19</v>
      </c>
      <c r="C11" s="70">
        <v>31.63</v>
      </c>
      <c r="D11" s="70">
        <v>69.72</v>
      </c>
      <c r="E11" s="71">
        <v>443</v>
      </c>
      <c r="F11" s="72">
        <f t="shared" si="0"/>
        <v>7</v>
      </c>
      <c r="G11" s="73">
        <v>50.05</v>
      </c>
      <c r="H11" s="70">
        <v>13.47</v>
      </c>
      <c r="I11" s="70">
        <v>63.53</v>
      </c>
      <c r="J11" s="71">
        <v>442</v>
      </c>
      <c r="K11" s="72">
        <f t="shared" si="1"/>
        <v>9</v>
      </c>
      <c r="L11" s="73">
        <v>46.88</v>
      </c>
      <c r="M11" s="71">
        <v>441</v>
      </c>
      <c r="N11" s="72">
        <f t="shared" si="2"/>
        <v>10</v>
      </c>
      <c r="O11" s="73">
        <v>91.98</v>
      </c>
      <c r="P11" s="71">
        <v>329</v>
      </c>
      <c r="Q11" s="72">
        <f t="shared" si="3"/>
        <v>5</v>
      </c>
      <c r="R11" s="73">
        <v>274.89</v>
      </c>
      <c r="S11" s="74">
        <v>329</v>
      </c>
      <c r="T11" s="72">
        <f t="shared" si="4"/>
        <v>5</v>
      </c>
    </row>
    <row r="12" spans="1:23" s="62" customFormat="1" ht="18" customHeight="1">
      <c r="A12" s="226" t="s">
        <v>359</v>
      </c>
      <c r="B12" s="63">
        <v>77.37</v>
      </c>
      <c r="C12" s="64">
        <v>29.95</v>
      </c>
      <c r="D12" s="64">
        <v>68.64</v>
      </c>
      <c r="E12" s="65">
        <v>954</v>
      </c>
      <c r="F12" s="66">
        <f t="shared" si="0"/>
        <v>15</v>
      </c>
      <c r="G12" s="67">
        <v>49.03</v>
      </c>
      <c r="H12" s="64">
        <v>17.18</v>
      </c>
      <c r="I12" s="64">
        <v>66.209999999999994</v>
      </c>
      <c r="J12" s="65">
        <v>953</v>
      </c>
      <c r="K12" s="66">
        <f t="shared" si="1"/>
        <v>5</v>
      </c>
      <c r="L12" s="67">
        <v>48.34</v>
      </c>
      <c r="M12" s="65">
        <v>954</v>
      </c>
      <c r="N12" s="66">
        <f t="shared" si="2"/>
        <v>6</v>
      </c>
      <c r="O12" s="67">
        <v>87.07</v>
      </c>
      <c r="P12" s="65">
        <v>835</v>
      </c>
      <c r="Q12" s="66">
        <f t="shared" si="3"/>
        <v>11</v>
      </c>
      <c r="R12" s="67">
        <v>273.57</v>
      </c>
      <c r="S12" s="68">
        <v>835</v>
      </c>
      <c r="T12" s="66">
        <f t="shared" si="4"/>
        <v>6</v>
      </c>
    </row>
    <row r="13" spans="1:23" s="62" customFormat="1" ht="18" customHeight="1">
      <c r="A13" s="226" t="s">
        <v>279</v>
      </c>
      <c r="B13" s="63">
        <v>78.06</v>
      </c>
      <c r="C13" s="64">
        <v>29.77</v>
      </c>
      <c r="D13" s="64">
        <v>68.8</v>
      </c>
      <c r="E13" s="65">
        <v>797</v>
      </c>
      <c r="F13" s="66">
        <f t="shared" si="0"/>
        <v>13</v>
      </c>
      <c r="G13" s="67">
        <v>49.07</v>
      </c>
      <c r="H13" s="64">
        <v>17.350000000000001</v>
      </c>
      <c r="I13" s="64">
        <v>66.42</v>
      </c>
      <c r="J13" s="65">
        <v>791</v>
      </c>
      <c r="K13" s="66">
        <f t="shared" si="1"/>
        <v>4</v>
      </c>
      <c r="L13" s="67">
        <v>47.99</v>
      </c>
      <c r="M13" s="65">
        <v>764</v>
      </c>
      <c r="N13" s="66">
        <f t="shared" si="2"/>
        <v>7</v>
      </c>
      <c r="O13" s="67">
        <v>85.99</v>
      </c>
      <c r="P13" s="65">
        <v>621</v>
      </c>
      <c r="Q13" s="66">
        <f t="shared" si="3"/>
        <v>13</v>
      </c>
      <c r="R13" s="67">
        <v>273.27999999999997</v>
      </c>
      <c r="S13" s="68">
        <v>621</v>
      </c>
      <c r="T13" s="66">
        <f t="shared" si="4"/>
        <v>7</v>
      </c>
    </row>
    <row r="14" spans="1:23" s="62" customFormat="1" ht="18" customHeight="1">
      <c r="A14" s="226" t="s">
        <v>56</v>
      </c>
      <c r="B14" s="63">
        <v>78.37</v>
      </c>
      <c r="C14" s="64">
        <v>30.23</v>
      </c>
      <c r="D14" s="64">
        <v>69.42</v>
      </c>
      <c r="E14" s="65">
        <v>105</v>
      </c>
      <c r="F14" s="66">
        <f t="shared" si="0"/>
        <v>8</v>
      </c>
      <c r="G14" s="67">
        <v>55.51</v>
      </c>
      <c r="H14" s="64">
        <v>14.69</v>
      </c>
      <c r="I14" s="64">
        <v>70.2</v>
      </c>
      <c r="J14" s="65">
        <v>105</v>
      </c>
      <c r="K14" s="66">
        <f t="shared" si="1"/>
        <v>3</v>
      </c>
      <c r="L14" s="67">
        <v>49.02</v>
      </c>
      <c r="M14" s="65">
        <v>105</v>
      </c>
      <c r="N14" s="66">
        <f t="shared" si="2"/>
        <v>4</v>
      </c>
      <c r="O14" s="67">
        <v>84.51</v>
      </c>
      <c r="P14" s="65">
        <v>105</v>
      </c>
      <c r="Q14" s="66">
        <f t="shared" si="3"/>
        <v>16</v>
      </c>
      <c r="R14" s="67">
        <v>273.14999999999998</v>
      </c>
      <c r="S14" s="68">
        <v>105</v>
      </c>
      <c r="T14" s="66">
        <f t="shared" si="4"/>
        <v>8</v>
      </c>
    </row>
    <row r="15" spans="1:23" s="62" customFormat="1" ht="18" customHeight="1">
      <c r="A15" s="226" t="s">
        <v>360</v>
      </c>
      <c r="B15" s="63">
        <v>80.2</v>
      </c>
      <c r="C15" s="64">
        <v>30.75</v>
      </c>
      <c r="D15" s="64">
        <v>70.849999999999994</v>
      </c>
      <c r="E15" s="65">
        <v>4</v>
      </c>
      <c r="F15" s="66">
        <f t="shared" si="0"/>
        <v>4</v>
      </c>
      <c r="G15" s="67">
        <v>48.5</v>
      </c>
      <c r="H15" s="64">
        <v>8.1300000000000008</v>
      </c>
      <c r="I15" s="64">
        <v>56.63</v>
      </c>
      <c r="J15" s="65">
        <v>4</v>
      </c>
      <c r="K15" s="66">
        <f t="shared" si="1"/>
        <v>24</v>
      </c>
      <c r="L15" s="67">
        <v>46.75</v>
      </c>
      <c r="M15" s="65">
        <v>4</v>
      </c>
      <c r="N15" s="66">
        <f t="shared" si="2"/>
        <v>11</v>
      </c>
      <c r="O15" s="67">
        <v>87.6</v>
      </c>
      <c r="P15" s="65">
        <v>3</v>
      </c>
      <c r="Q15" s="66">
        <f t="shared" si="3"/>
        <v>9</v>
      </c>
      <c r="R15" s="67">
        <v>272.97000000000003</v>
      </c>
      <c r="S15" s="68">
        <v>3</v>
      </c>
      <c r="T15" s="66">
        <f t="shared" si="4"/>
        <v>9</v>
      </c>
    </row>
    <row r="16" spans="1:23" s="62" customFormat="1" ht="18" customHeight="1" thickBot="1">
      <c r="A16" s="227" t="s">
        <v>361</v>
      </c>
      <c r="B16" s="69">
        <v>73.62</v>
      </c>
      <c r="C16" s="70">
        <v>27.64</v>
      </c>
      <c r="D16" s="70">
        <v>64.45</v>
      </c>
      <c r="E16" s="71">
        <v>47</v>
      </c>
      <c r="F16" s="72">
        <f t="shared" si="0"/>
        <v>41</v>
      </c>
      <c r="G16" s="73">
        <v>43.57</v>
      </c>
      <c r="H16" s="70">
        <v>10.89</v>
      </c>
      <c r="I16" s="70">
        <v>54.46</v>
      </c>
      <c r="J16" s="71">
        <v>49</v>
      </c>
      <c r="K16" s="72">
        <f t="shared" si="1"/>
        <v>27</v>
      </c>
      <c r="L16" s="73">
        <v>47.13</v>
      </c>
      <c r="M16" s="71">
        <v>45</v>
      </c>
      <c r="N16" s="72">
        <f t="shared" si="2"/>
        <v>9</v>
      </c>
      <c r="O16" s="73">
        <v>90.48</v>
      </c>
      <c r="P16" s="71">
        <v>31</v>
      </c>
      <c r="Q16" s="72">
        <f t="shared" si="3"/>
        <v>6</v>
      </c>
      <c r="R16" s="73">
        <v>269.35000000000002</v>
      </c>
      <c r="S16" s="74">
        <v>31</v>
      </c>
      <c r="T16" s="72">
        <f t="shared" si="4"/>
        <v>10</v>
      </c>
    </row>
    <row r="17" spans="1:20" s="62" customFormat="1" ht="18" customHeight="1">
      <c r="A17" s="226" t="s">
        <v>362</v>
      </c>
      <c r="B17" s="63">
        <v>77.150000000000006</v>
      </c>
      <c r="C17" s="64">
        <v>27.42</v>
      </c>
      <c r="D17" s="64">
        <v>65.989999999999995</v>
      </c>
      <c r="E17" s="65">
        <v>359</v>
      </c>
      <c r="F17" s="66">
        <f t="shared" si="0"/>
        <v>25</v>
      </c>
      <c r="G17" s="67">
        <v>46.8</v>
      </c>
      <c r="H17" s="64">
        <v>13.37</v>
      </c>
      <c r="I17" s="64">
        <v>60.17</v>
      </c>
      <c r="J17" s="65">
        <v>359</v>
      </c>
      <c r="K17" s="66">
        <f t="shared" si="1"/>
        <v>16</v>
      </c>
      <c r="L17" s="67">
        <v>48.81</v>
      </c>
      <c r="M17" s="65">
        <v>354</v>
      </c>
      <c r="N17" s="66">
        <f t="shared" si="2"/>
        <v>5</v>
      </c>
      <c r="O17" s="67">
        <v>88.41</v>
      </c>
      <c r="P17" s="65">
        <v>288</v>
      </c>
      <c r="Q17" s="66">
        <f t="shared" si="3"/>
        <v>8</v>
      </c>
      <c r="R17" s="67">
        <v>266.82</v>
      </c>
      <c r="S17" s="68">
        <v>288</v>
      </c>
      <c r="T17" s="66">
        <f t="shared" si="4"/>
        <v>11</v>
      </c>
    </row>
    <row r="18" spans="1:20" s="62" customFormat="1" ht="18" customHeight="1">
      <c r="A18" s="226" t="s">
        <v>238</v>
      </c>
      <c r="B18" s="63">
        <v>74.2</v>
      </c>
      <c r="C18" s="64">
        <v>29.57</v>
      </c>
      <c r="D18" s="64">
        <v>66.67</v>
      </c>
      <c r="E18" s="65">
        <v>706</v>
      </c>
      <c r="F18" s="66">
        <f t="shared" si="0"/>
        <v>20</v>
      </c>
      <c r="G18" s="67">
        <v>46.47</v>
      </c>
      <c r="H18" s="64">
        <v>15.01</v>
      </c>
      <c r="I18" s="64">
        <v>61.48</v>
      </c>
      <c r="J18" s="65">
        <v>706</v>
      </c>
      <c r="K18" s="66">
        <f t="shared" si="1"/>
        <v>13</v>
      </c>
      <c r="L18" s="67">
        <v>47.74</v>
      </c>
      <c r="M18" s="65">
        <v>704</v>
      </c>
      <c r="N18" s="66">
        <f t="shared" si="2"/>
        <v>8</v>
      </c>
      <c r="O18" s="67">
        <v>86.14</v>
      </c>
      <c r="P18" s="65">
        <v>620</v>
      </c>
      <c r="Q18" s="66">
        <f t="shared" si="3"/>
        <v>12</v>
      </c>
      <c r="R18" s="67">
        <v>265.51</v>
      </c>
      <c r="S18" s="68">
        <v>620</v>
      </c>
      <c r="T18" s="66">
        <f t="shared" si="4"/>
        <v>12</v>
      </c>
    </row>
    <row r="19" spans="1:20" s="62" customFormat="1" ht="18" customHeight="1">
      <c r="A19" s="226" t="s">
        <v>363</v>
      </c>
      <c r="B19" s="63">
        <v>74.75</v>
      </c>
      <c r="C19" s="64">
        <v>28.12</v>
      </c>
      <c r="D19" s="64">
        <v>65.489999999999995</v>
      </c>
      <c r="E19" s="65">
        <v>893</v>
      </c>
      <c r="F19" s="66">
        <f t="shared" si="0"/>
        <v>29</v>
      </c>
      <c r="G19" s="67">
        <v>46.79</v>
      </c>
      <c r="H19" s="64">
        <v>10.55</v>
      </c>
      <c r="I19" s="64">
        <v>57.34</v>
      </c>
      <c r="J19" s="65">
        <v>893</v>
      </c>
      <c r="K19" s="66">
        <f t="shared" si="1"/>
        <v>22</v>
      </c>
      <c r="L19" s="67">
        <v>49.79</v>
      </c>
      <c r="M19" s="65">
        <v>875</v>
      </c>
      <c r="N19" s="66">
        <f t="shared" si="2"/>
        <v>3</v>
      </c>
      <c r="O19" s="67">
        <v>87.42</v>
      </c>
      <c r="P19" s="65">
        <v>762</v>
      </c>
      <c r="Q19" s="66">
        <f t="shared" si="3"/>
        <v>10</v>
      </c>
      <c r="R19" s="67">
        <v>264.88</v>
      </c>
      <c r="S19" s="68">
        <v>762</v>
      </c>
      <c r="T19" s="66">
        <f t="shared" si="4"/>
        <v>13</v>
      </c>
    </row>
    <row r="20" spans="1:20" s="62" customFormat="1" ht="18" customHeight="1">
      <c r="A20" s="226" t="s">
        <v>51</v>
      </c>
      <c r="B20" s="63">
        <v>72.489999999999995</v>
      </c>
      <c r="C20" s="64">
        <v>32.65</v>
      </c>
      <c r="D20" s="64">
        <v>68.89</v>
      </c>
      <c r="E20" s="65">
        <v>260</v>
      </c>
      <c r="F20" s="66">
        <f t="shared" si="0"/>
        <v>12</v>
      </c>
      <c r="G20" s="67">
        <v>47.35</v>
      </c>
      <c r="H20" s="64">
        <v>18.440000000000001</v>
      </c>
      <c r="I20" s="64">
        <v>65.78</v>
      </c>
      <c r="J20" s="65">
        <v>260</v>
      </c>
      <c r="K20" s="66">
        <f t="shared" si="1"/>
        <v>6</v>
      </c>
      <c r="L20" s="67">
        <v>37.729999999999997</v>
      </c>
      <c r="M20" s="65">
        <v>260</v>
      </c>
      <c r="N20" s="66">
        <f t="shared" si="2"/>
        <v>28</v>
      </c>
      <c r="O20" s="67">
        <v>83.52</v>
      </c>
      <c r="P20" s="65">
        <v>163</v>
      </c>
      <c r="Q20" s="66">
        <f t="shared" si="3"/>
        <v>20</v>
      </c>
      <c r="R20" s="67">
        <v>263</v>
      </c>
      <c r="S20" s="68">
        <v>163</v>
      </c>
      <c r="T20" s="66">
        <f t="shared" si="4"/>
        <v>14</v>
      </c>
    </row>
    <row r="21" spans="1:20" s="62" customFormat="1" ht="18" customHeight="1" thickBot="1">
      <c r="A21" s="227" t="s">
        <v>228</v>
      </c>
      <c r="B21" s="69">
        <v>76.53</v>
      </c>
      <c r="C21" s="70">
        <v>31.59</v>
      </c>
      <c r="D21" s="70">
        <v>69.86</v>
      </c>
      <c r="E21" s="71">
        <v>554</v>
      </c>
      <c r="F21" s="72">
        <f t="shared" si="0"/>
        <v>5</v>
      </c>
      <c r="G21" s="73">
        <v>45.68</v>
      </c>
      <c r="H21" s="70">
        <v>13.94</v>
      </c>
      <c r="I21" s="70">
        <v>59.62</v>
      </c>
      <c r="J21" s="71">
        <v>553</v>
      </c>
      <c r="K21" s="72">
        <f t="shared" si="1"/>
        <v>19</v>
      </c>
      <c r="L21" s="73">
        <v>43.14</v>
      </c>
      <c r="M21" s="71">
        <v>553</v>
      </c>
      <c r="N21" s="72">
        <f t="shared" si="2"/>
        <v>17</v>
      </c>
      <c r="O21" s="73">
        <v>83.83</v>
      </c>
      <c r="P21" s="71">
        <v>386</v>
      </c>
      <c r="Q21" s="72">
        <f t="shared" si="3"/>
        <v>18</v>
      </c>
      <c r="R21" s="73">
        <v>261.57</v>
      </c>
      <c r="S21" s="74">
        <v>386</v>
      </c>
      <c r="T21" s="72">
        <f t="shared" si="4"/>
        <v>15</v>
      </c>
    </row>
    <row r="22" spans="1:20" s="62" customFormat="1" ht="18" customHeight="1">
      <c r="A22" s="226" t="s">
        <v>52</v>
      </c>
      <c r="B22" s="63">
        <v>73.540000000000006</v>
      </c>
      <c r="C22" s="64">
        <v>28.05</v>
      </c>
      <c r="D22" s="64">
        <v>64.819999999999993</v>
      </c>
      <c r="E22" s="65">
        <v>434</v>
      </c>
      <c r="F22" s="66">
        <f t="shared" si="0"/>
        <v>33</v>
      </c>
      <c r="G22" s="67">
        <v>48.41</v>
      </c>
      <c r="H22" s="64">
        <v>13.06</v>
      </c>
      <c r="I22" s="64">
        <v>61.47</v>
      </c>
      <c r="J22" s="65">
        <v>431</v>
      </c>
      <c r="K22" s="66">
        <f t="shared" si="1"/>
        <v>14</v>
      </c>
      <c r="L22" s="67">
        <v>44.41</v>
      </c>
      <c r="M22" s="65">
        <v>431</v>
      </c>
      <c r="N22" s="66">
        <f t="shared" si="2"/>
        <v>14</v>
      </c>
      <c r="O22" s="67">
        <v>85.75</v>
      </c>
      <c r="P22" s="65">
        <v>339</v>
      </c>
      <c r="Q22" s="66">
        <f t="shared" si="3"/>
        <v>14</v>
      </c>
      <c r="R22" s="67">
        <v>260.45999999999998</v>
      </c>
      <c r="S22" s="68">
        <v>339</v>
      </c>
      <c r="T22" s="66">
        <f t="shared" si="4"/>
        <v>16</v>
      </c>
    </row>
    <row r="23" spans="1:20" s="62" customFormat="1" ht="18" customHeight="1">
      <c r="A23" s="226" t="s">
        <v>92</v>
      </c>
      <c r="B23" s="63">
        <v>75.45</v>
      </c>
      <c r="C23" s="64">
        <v>38.840000000000003</v>
      </c>
      <c r="D23" s="64">
        <v>76.569999999999993</v>
      </c>
      <c r="E23" s="65">
        <v>120</v>
      </c>
      <c r="F23" s="66">
        <f t="shared" si="0"/>
        <v>1</v>
      </c>
      <c r="G23" s="67">
        <v>45.82</v>
      </c>
      <c r="H23" s="64">
        <v>14.3</v>
      </c>
      <c r="I23" s="64">
        <v>60.12</v>
      </c>
      <c r="J23" s="65">
        <v>119</v>
      </c>
      <c r="K23" s="66">
        <f t="shared" si="1"/>
        <v>17</v>
      </c>
      <c r="L23" s="67">
        <v>46.57</v>
      </c>
      <c r="M23" s="65">
        <v>119</v>
      </c>
      <c r="N23" s="66">
        <f t="shared" si="2"/>
        <v>12</v>
      </c>
      <c r="O23" s="67">
        <v>77.66</v>
      </c>
      <c r="P23" s="65">
        <v>109</v>
      </c>
      <c r="Q23" s="66">
        <f t="shared" si="3"/>
        <v>28</v>
      </c>
      <c r="R23" s="67">
        <v>260.26</v>
      </c>
      <c r="S23" s="68">
        <v>109</v>
      </c>
      <c r="T23" s="66">
        <f t="shared" si="4"/>
        <v>17</v>
      </c>
    </row>
    <row r="24" spans="1:20" s="62" customFormat="1" ht="18" customHeight="1">
      <c r="A24" s="226" t="s">
        <v>364</v>
      </c>
      <c r="B24" s="63">
        <v>79.61</v>
      </c>
      <c r="C24" s="64">
        <v>29.54</v>
      </c>
      <c r="D24" s="64">
        <v>69.34</v>
      </c>
      <c r="E24" s="65">
        <v>800</v>
      </c>
      <c r="F24" s="66">
        <f t="shared" si="0"/>
        <v>9</v>
      </c>
      <c r="G24" s="67">
        <v>49.3</v>
      </c>
      <c r="H24" s="64">
        <v>13.72</v>
      </c>
      <c r="I24" s="64">
        <v>63.02</v>
      </c>
      <c r="J24" s="65">
        <v>799</v>
      </c>
      <c r="K24" s="66">
        <f t="shared" si="1"/>
        <v>10</v>
      </c>
      <c r="L24" s="67">
        <v>41.43</v>
      </c>
      <c r="M24" s="65">
        <v>800</v>
      </c>
      <c r="N24" s="66">
        <f t="shared" si="2"/>
        <v>21</v>
      </c>
      <c r="O24" s="67">
        <v>82.33</v>
      </c>
      <c r="P24" s="65">
        <v>555</v>
      </c>
      <c r="Q24" s="66">
        <f t="shared" si="3"/>
        <v>22</v>
      </c>
      <c r="R24" s="67">
        <v>260.02999999999997</v>
      </c>
      <c r="S24" s="68">
        <v>555</v>
      </c>
      <c r="T24" s="66">
        <f t="shared" si="4"/>
        <v>18</v>
      </c>
    </row>
    <row r="25" spans="1:20" s="62" customFormat="1" ht="18" customHeight="1">
      <c r="A25" s="226" t="s">
        <v>365</v>
      </c>
      <c r="B25" s="63">
        <v>78.56</v>
      </c>
      <c r="C25" s="64">
        <v>29.95</v>
      </c>
      <c r="D25" s="64">
        <v>69.22</v>
      </c>
      <c r="E25" s="65">
        <v>681</v>
      </c>
      <c r="F25" s="66">
        <f t="shared" si="0"/>
        <v>10</v>
      </c>
      <c r="G25" s="67">
        <v>47.87</v>
      </c>
      <c r="H25" s="64">
        <v>14.63</v>
      </c>
      <c r="I25" s="64">
        <v>62.49</v>
      </c>
      <c r="J25" s="65">
        <v>679</v>
      </c>
      <c r="K25" s="66">
        <f t="shared" si="1"/>
        <v>11</v>
      </c>
      <c r="L25" s="67">
        <v>41.54</v>
      </c>
      <c r="M25" s="65">
        <v>679</v>
      </c>
      <c r="N25" s="66">
        <f t="shared" si="2"/>
        <v>20</v>
      </c>
      <c r="O25" s="67">
        <v>81.89</v>
      </c>
      <c r="P25" s="65">
        <v>455</v>
      </c>
      <c r="Q25" s="66">
        <f t="shared" si="3"/>
        <v>23</v>
      </c>
      <c r="R25" s="67">
        <v>259.58</v>
      </c>
      <c r="S25" s="68">
        <v>455</v>
      </c>
      <c r="T25" s="66">
        <f t="shared" si="4"/>
        <v>19</v>
      </c>
    </row>
    <row r="26" spans="1:20" s="62" customFormat="1" ht="18" customHeight="1" thickBot="1">
      <c r="A26" s="227" t="s">
        <v>222</v>
      </c>
      <c r="B26" s="69">
        <v>77.53</v>
      </c>
      <c r="C26" s="70">
        <v>31.05</v>
      </c>
      <c r="D26" s="70">
        <v>69.819999999999993</v>
      </c>
      <c r="E26" s="71">
        <v>668</v>
      </c>
      <c r="F26" s="72">
        <f t="shared" si="0"/>
        <v>6</v>
      </c>
      <c r="G26" s="73">
        <v>46.61</v>
      </c>
      <c r="H26" s="70">
        <v>15.31</v>
      </c>
      <c r="I26" s="70">
        <v>61.92</v>
      </c>
      <c r="J26" s="71">
        <v>668</v>
      </c>
      <c r="K26" s="72">
        <f t="shared" si="1"/>
        <v>12</v>
      </c>
      <c r="L26" s="73">
        <v>39.520000000000003</v>
      </c>
      <c r="M26" s="71">
        <v>667</v>
      </c>
      <c r="N26" s="72">
        <f t="shared" si="2"/>
        <v>26</v>
      </c>
      <c r="O26" s="73">
        <v>81.260000000000005</v>
      </c>
      <c r="P26" s="71">
        <v>434</v>
      </c>
      <c r="Q26" s="72">
        <f t="shared" si="3"/>
        <v>24</v>
      </c>
      <c r="R26" s="73">
        <v>259.16000000000003</v>
      </c>
      <c r="S26" s="74">
        <v>434</v>
      </c>
      <c r="T26" s="72">
        <f t="shared" si="4"/>
        <v>20</v>
      </c>
    </row>
    <row r="27" spans="1:20" s="62" customFormat="1" ht="18" customHeight="1">
      <c r="A27" s="226" t="s">
        <v>306</v>
      </c>
      <c r="B27" s="63">
        <v>73.540000000000006</v>
      </c>
      <c r="C27" s="64">
        <v>31.31</v>
      </c>
      <c r="D27" s="64">
        <v>68.08</v>
      </c>
      <c r="E27" s="65">
        <v>179</v>
      </c>
      <c r="F27" s="66">
        <f t="shared" si="0"/>
        <v>17</v>
      </c>
      <c r="G27" s="67">
        <v>44.06</v>
      </c>
      <c r="H27" s="64">
        <v>14.29</v>
      </c>
      <c r="I27" s="64">
        <v>58.35</v>
      </c>
      <c r="J27" s="65">
        <v>178</v>
      </c>
      <c r="K27" s="66">
        <f t="shared" si="1"/>
        <v>21</v>
      </c>
      <c r="L27" s="67">
        <v>41.26</v>
      </c>
      <c r="M27" s="65">
        <v>176</v>
      </c>
      <c r="N27" s="66">
        <f t="shared" si="2"/>
        <v>22</v>
      </c>
      <c r="O27" s="67">
        <v>84.07</v>
      </c>
      <c r="P27" s="65">
        <v>142</v>
      </c>
      <c r="Q27" s="66">
        <f t="shared" si="3"/>
        <v>17</v>
      </c>
      <c r="R27" s="67">
        <v>258.05</v>
      </c>
      <c r="S27" s="68">
        <v>142</v>
      </c>
      <c r="T27" s="66">
        <f t="shared" si="4"/>
        <v>21</v>
      </c>
    </row>
    <row r="28" spans="1:20" s="62" customFormat="1" ht="18" customHeight="1">
      <c r="A28" s="226" t="s">
        <v>283</v>
      </c>
      <c r="B28" s="63">
        <v>75.900000000000006</v>
      </c>
      <c r="C28" s="64">
        <v>27.6</v>
      </c>
      <c r="D28" s="64">
        <v>65.55</v>
      </c>
      <c r="E28" s="65">
        <v>713</v>
      </c>
      <c r="F28" s="66">
        <f t="shared" si="0"/>
        <v>28</v>
      </c>
      <c r="G28" s="67">
        <v>47.64</v>
      </c>
      <c r="H28" s="64">
        <v>10.72</v>
      </c>
      <c r="I28" s="64">
        <v>58.36</v>
      </c>
      <c r="J28" s="65">
        <v>713</v>
      </c>
      <c r="K28" s="66">
        <f t="shared" si="1"/>
        <v>20</v>
      </c>
      <c r="L28" s="67">
        <v>45.73</v>
      </c>
      <c r="M28" s="65">
        <v>700</v>
      </c>
      <c r="N28" s="66">
        <f t="shared" si="2"/>
        <v>13</v>
      </c>
      <c r="O28" s="67">
        <v>83.2</v>
      </c>
      <c r="P28" s="65">
        <v>570</v>
      </c>
      <c r="Q28" s="66">
        <f t="shared" si="3"/>
        <v>21</v>
      </c>
      <c r="R28" s="67">
        <v>257.8</v>
      </c>
      <c r="S28" s="68">
        <v>570</v>
      </c>
      <c r="T28" s="66">
        <f t="shared" si="4"/>
        <v>22</v>
      </c>
    </row>
    <row r="29" spans="1:20" s="62" customFormat="1" ht="18" customHeight="1">
      <c r="A29" s="226" t="s">
        <v>239</v>
      </c>
      <c r="B29" s="63">
        <v>77.2</v>
      </c>
      <c r="C29" s="64">
        <v>29.51</v>
      </c>
      <c r="D29" s="64">
        <v>68.11</v>
      </c>
      <c r="E29" s="65">
        <v>687</v>
      </c>
      <c r="F29" s="66">
        <f t="shared" si="0"/>
        <v>16</v>
      </c>
      <c r="G29" s="67">
        <v>45.32</v>
      </c>
      <c r="H29" s="64">
        <v>15.6</v>
      </c>
      <c r="I29" s="64">
        <v>60.91</v>
      </c>
      <c r="J29" s="65">
        <v>688</v>
      </c>
      <c r="K29" s="66">
        <f t="shared" si="1"/>
        <v>15</v>
      </c>
      <c r="L29" s="67">
        <v>41.04</v>
      </c>
      <c r="M29" s="65">
        <v>657</v>
      </c>
      <c r="N29" s="66">
        <f t="shared" si="2"/>
        <v>23</v>
      </c>
      <c r="O29" s="67">
        <v>79.94</v>
      </c>
      <c r="P29" s="65">
        <v>448</v>
      </c>
      <c r="Q29" s="66">
        <f t="shared" si="3"/>
        <v>25</v>
      </c>
      <c r="R29" s="67">
        <v>255.26</v>
      </c>
      <c r="S29" s="68">
        <v>448</v>
      </c>
      <c r="T29" s="66">
        <f t="shared" si="4"/>
        <v>23</v>
      </c>
    </row>
    <row r="30" spans="1:20" s="62" customFormat="1" ht="18" customHeight="1">
      <c r="A30" s="226" t="s">
        <v>366</v>
      </c>
      <c r="B30" s="63">
        <v>74.69</v>
      </c>
      <c r="C30" s="64">
        <v>25.43</v>
      </c>
      <c r="D30" s="64">
        <v>62.77</v>
      </c>
      <c r="E30" s="65">
        <v>7</v>
      </c>
      <c r="F30" s="66">
        <f t="shared" si="0"/>
        <v>55</v>
      </c>
      <c r="G30" s="67">
        <v>48.57</v>
      </c>
      <c r="H30" s="64">
        <v>7.57</v>
      </c>
      <c r="I30" s="64">
        <v>56.14</v>
      </c>
      <c r="J30" s="65">
        <v>7</v>
      </c>
      <c r="K30" s="66">
        <f t="shared" si="1"/>
        <v>25</v>
      </c>
      <c r="L30" s="67">
        <v>44</v>
      </c>
      <c r="M30" s="65">
        <v>7</v>
      </c>
      <c r="N30" s="66">
        <f t="shared" si="2"/>
        <v>16</v>
      </c>
      <c r="O30" s="67">
        <v>83.73</v>
      </c>
      <c r="P30" s="65">
        <v>6</v>
      </c>
      <c r="Q30" s="66">
        <f t="shared" si="3"/>
        <v>19</v>
      </c>
      <c r="R30" s="67">
        <v>251</v>
      </c>
      <c r="S30" s="68">
        <v>6</v>
      </c>
      <c r="T30" s="66">
        <f t="shared" si="4"/>
        <v>24</v>
      </c>
    </row>
    <row r="31" spans="1:20" s="62" customFormat="1" ht="18" customHeight="1" thickBot="1">
      <c r="A31" s="227" t="s">
        <v>234</v>
      </c>
      <c r="B31" s="69">
        <v>70.75</v>
      </c>
      <c r="C31" s="70">
        <v>28.49</v>
      </c>
      <c r="D31" s="70">
        <v>63.86</v>
      </c>
      <c r="E31" s="71">
        <v>695</v>
      </c>
      <c r="F31" s="72">
        <f t="shared" si="0"/>
        <v>47</v>
      </c>
      <c r="G31" s="73">
        <v>37.25</v>
      </c>
      <c r="H31" s="70">
        <v>12.53</v>
      </c>
      <c r="I31" s="70">
        <v>49.78</v>
      </c>
      <c r="J31" s="71">
        <v>691</v>
      </c>
      <c r="K31" s="72">
        <f t="shared" si="1"/>
        <v>44</v>
      </c>
      <c r="L31" s="73">
        <v>39.700000000000003</v>
      </c>
      <c r="M31" s="71">
        <v>679</v>
      </c>
      <c r="N31" s="72">
        <f t="shared" si="2"/>
        <v>25</v>
      </c>
      <c r="O31" s="73">
        <v>84.68</v>
      </c>
      <c r="P31" s="71">
        <v>480</v>
      </c>
      <c r="Q31" s="72">
        <f t="shared" si="3"/>
        <v>15</v>
      </c>
      <c r="R31" s="73">
        <v>248.97</v>
      </c>
      <c r="S31" s="74">
        <v>480</v>
      </c>
      <c r="T31" s="72">
        <f t="shared" si="4"/>
        <v>25</v>
      </c>
    </row>
    <row r="32" spans="1:20" s="62" customFormat="1" ht="18" customHeight="1">
      <c r="A32" s="226" t="s">
        <v>367</v>
      </c>
      <c r="B32" s="63">
        <v>73.77</v>
      </c>
      <c r="C32" s="64">
        <v>29.5</v>
      </c>
      <c r="D32" s="64">
        <v>66.39</v>
      </c>
      <c r="E32" s="65">
        <v>533</v>
      </c>
      <c r="F32" s="66">
        <f t="shared" si="0"/>
        <v>23</v>
      </c>
      <c r="G32" s="67">
        <v>45.75</v>
      </c>
      <c r="H32" s="64">
        <v>14.25</v>
      </c>
      <c r="I32" s="64">
        <v>60</v>
      </c>
      <c r="J32" s="65">
        <v>533</v>
      </c>
      <c r="K32" s="66">
        <f t="shared" si="1"/>
        <v>18</v>
      </c>
      <c r="L32" s="67">
        <v>37.97</v>
      </c>
      <c r="M32" s="65">
        <v>533</v>
      </c>
      <c r="N32" s="66">
        <f t="shared" si="2"/>
        <v>27</v>
      </c>
      <c r="O32" s="67">
        <v>76.59</v>
      </c>
      <c r="P32" s="65">
        <v>377</v>
      </c>
      <c r="Q32" s="66">
        <f t="shared" si="3"/>
        <v>30</v>
      </c>
      <c r="R32" s="67">
        <v>242.2</v>
      </c>
      <c r="S32" s="68">
        <v>377</v>
      </c>
      <c r="T32" s="66">
        <f t="shared" si="4"/>
        <v>26</v>
      </c>
    </row>
    <row r="33" spans="1:20" s="62" customFormat="1" ht="18" customHeight="1">
      <c r="A33" s="226" t="s">
        <v>94</v>
      </c>
      <c r="B33" s="63">
        <v>70.55</v>
      </c>
      <c r="C33" s="64">
        <v>27.11</v>
      </c>
      <c r="D33" s="64">
        <v>62.38</v>
      </c>
      <c r="E33" s="65">
        <v>795</v>
      </c>
      <c r="F33" s="66">
        <f t="shared" si="0"/>
        <v>64</v>
      </c>
      <c r="G33" s="67">
        <v>38.82</v>
      </c>
      <c r="H33" s="64">
        <v>12.41</v>
      </c>
      <c r="I33" s="64">
        <v>51.23</v>
      </c>
      <c r="J33" s="65">
        <v>793</v>
      </c>
      <c r="K33" s="66">
        <f t="shared" si="1"/>
        <v>40</v>
      </c>
      <c r="L33" s="67">
        <v>39.880000000000003</v>
      </c>
      <c r="M33" s="65">
        <v>794</v>
      </c>
      <c r="N33" s="66">
        <f t="shared" si="2"/>
        <v>24</v>
      </c>
      <c r="O33" s="67">
        <v>78.81</v>
      </c>
      <c r="P33" s="65">
        <v>608</v>
      </c>
      <c r="Q33" s="66">
        <f t="shared" si="3"/>
        <v>26</v>
      </c>
      <c r="R33" s="67">
        <v>239.22</v>
      </c>
      <c r="S33" s="68">
        <v>608</v>
      </c>
      <c r="T33" s="66">
        <f t="shared" si="4"/>
        <v>27</v>
      </c>
    </row>
    <row r="34" spans="1:20" s="62" customFormat="1" ht="18" customHeight="1">
      <c r="A34" s="226" t="s">
        <v>368</v>
      </c>
      <c r="B34" s="63">
        <v>69.5</v>
      </c>
      <c r="C34" s="64">
        <v>29.66</v>
      </c>
      <c r="D34" s="64">
        <v>64.41</v>
      </c>
      <c r="E34" s="65">
        <v>465</v>
      </c>
      <c r="F34" s="66">
        <f t="shared" si="0"/>
        <v>42</v>
      </c>
      <c r="G34" s="67">
        <v>39.04</v>
      </c>
      <c r="H34" s="64">
        <v>16.329999999999998</v>
      </c>
      <c r="I34" s="64">
        <v>55.36</v>
      </c>
      <c r="J34" s="65">
        <v>465</v>
      </c>
      <c r="K34" s="66">
        <f t="shared" si="1"/>
        <v>26</v>
      </c>
      <c r="L34" s="67">
        <v>37.39</v>
      </c>
      <c r="M34" s="65">
        <v>464</v>
      </c>
      <c r="N34" s="66">
        <f t="shared" si="2"/>
        <v>30</v>
      </c>
      <c r="O34" s="67">
        <v>72.72</v>
      </c>
      <c r="P34" s="65">
        <v>328</v>
      </c>
      <c r="Q34" s="66">
        <f t="shared" si="3"/>
        <v>42</v>
      </c>
      <c r="R34" s="67">
        <v>236.56</v>
      </c>
      <c r="S34" s="68">
        <v>328</v>
      </c>
      <c r="T34" s="66">
        <f t="shared" si="4"/>
        <v>28</v>
      </c>
    </row>
    <row r="35" spans="1:20" s="62" customFormat="1" ht="18" customHeight="1">
      <c r="A35" s="226" t="s">
        <v>247</v>
      </c>
      <c r="B35" s="63">
        <v>74.11</v>
      </c>
      <c r="C35" s="64">
        <v>29.49</v>
      </c>
      <c r="D35" s="64">
        <v>66.55</v>
      </c>
      <c r="E35" s="65">
        <v>660</v>
      </c>
      <c r="F35" s="66">
        <f t="shared" si="0"/>
        <v>21</v>
      </c>
      <c r="G35" s="67">
        <v>42.49</v>
      </c>
      <c r="H35" s="64">
        <v>9.5500000000000007</v>
      </c>
      <c r="I35" s="64">
        <v>52.04</v>
      </c>
      <c r="J35" s="65">
        <v>660</v>
      </c>
      <c r="K35" s="66">
        <f t="shared" si="1"/>
        <v>34</v>
      </c>
      <c r="L35" s="67">
        <v>36.590000000000003</v>
      </c>
      <c r="M35" s="65">
        <v>659</v>
      </c>
      <c r="N35" s="66">
        <f t="shared" si="2"/>
        <v>34</v>
      </c>
      <c r="O35" s="67">
        <v>77.040000000000006</v>
      </c>
      <c r="P35" s="65">
        <v>482</v>
      </c>
      <c r="Q35" s="66">
        <f t="shared" si="3"/>
        <v>29</v>
      </c>
      <c r="R35" s="67">
        <v>232.31</v>
      </c>
      <c r="S35" s="68">
        <v>482</v>
      </c>
      <c r="T35" s="66">
        <f t="shared" si="4"/>
        <v>29</v>
      </c>
    </row>
    <row r="36" spans="1:20" s="62" customFormat="1" ht="18" customHeight="1" thickBot="1">
      <c r="A36" s="227" t="s">
        <v>170</v>
      </c>
      <c r="B36" s="69">
        <v>69.36</v>
      </c>
      <c r="C36" s="70">
        <v>24.02</v>
      </c>
      <c r="D36" s="70">
        <v>58.7</v>
      </c>
      <c r="E36" s="71">
        <v>594</v>
      </c>
      <c r="F36" s="72">
        <f t="shared" si="0"/>
        <v>103</v>
      </c>
      <c r="G36" s="73">
        <v>37.119999999999997</v>
      </c>
      <c r="H36" s="70">
        <v>11.38</v>
      </c>
      <c r="I36" s="70">
        <v>48.5</v>
      </c>
      <c r="J36" s="71">
        <v>594</v>
      </c>
      <c r="K36" s="72">
        <f t="shared" si="1"/>
        <v>50</v>
      </c>
      <c r="L36" s="73">
        <v>35.14</v>
      </c>
      <c r="M36" s="71">
        <v>593</v>
      </c>
      <c r="N36" s="72">
        <f t="shared" si="2"/>
        <v>40</v>
      </c>
      <c r="O36" s="73">
        <v>76.400000000000006</v>
      </c>
      <c r="P36" s="71">
        <v>360</v>
      </c>
      <c r="Q36" s="72">
        <f t="shared" si="3"/>
        <v>31</v>
      </c>
      <c r="R36" s="73">
        <v>231.74</v>
      </c>
      <c r="S36" s="74">
        <v>360</v>
      </c>
      <c r="T36" s="72">
        <f t="shared" si="4"/>
        <v>30</v>
      </c>
    </row>
    <row r="37" spans="1:20" s="62" customFormat="1" ht="18" customHeight="1">
      <c r="A37" s="226" t="s">
        <v>243</v>
      </c>
      <c r="B37" s="63">
        <v>72.180000000000007</v>
      </c>
      <c r="C37" s="64">
        <v>27.55</v>
      </c>
      <c r="D37" s="64">
        <v>63.64</v>
      </c>
      <c r="E37" s="65">
        <v>113</v>
      </c>
      <c r="F37" s="66">
        <f t="shared" si="0"/>
        <v>49</v>
      </c>
      <c r="G37" s="67">
        <v>40.42</v>
      </c>
      <c r="H37" s="64">
        <v>13.14</v>
      </c>
      <c r="I37" s="64">
        <v>53.55</v>
      </c>
      <c r="J37" s="65">
        <v>113</v>
      </c>
      <c r="K37" s="66">
        <f t="shared" si="1"/>
        <v>29</v>
      </c>
      <c r="L37" s="67">
        <v>36.75</v>
      </c>
      <c r="M37" s="65">
        <v>113</v>
      </c>
      <c r="N37" s="66">
        <f t="shared" si="2"/>
        <v>33</v>
      </c>
      <c r="O37" s="67">
        <v>74.86</v>
      </c>
      <c r="P37" s="65">
        <v>86</v>
      </c>
      <c r="Q37" s="66">
        <f t="shared" si="3"/>
        <v>33</v>
      </c>
      <c r="R37" s="67">
        <v>231.66</v>
      </c>
      <c r="S37" s="68">
        <v>86</v>
      </c>
      <c r="T37" s="66">
        <f t="shared" si="4"/>
        <v>31</v>
      </c>
    </row>
    <row r="38" spans="1:20" s="62" customFormat="1" ht="18" customHeight="1">
      <c r="A38" s="226" t="s">
        <v>369</v>
      </c>
      <c r="B38" s="63">
        <v>51.07</v>
      </c>
      <c r="C38" s="64">
        <v>31.33</v>
      </c>
      <c r="D38" s="64">
        <v>56.87</v>
      </c>
      <c r="E38" s="65">
        <v>3</v>
      </c>
      <c r="F38" s="66">
        <f t="shared" si="0"/>
        <v>136</v>
      </c>
      <c r="G38" s="67">
        <v>36</v>
      </c>
      <c r="H38" s="64">
        <v>8.5</v>
      </c>
      <c r="I38" s="64">
        <v>44.5</v>
      </c>
      <c r="J38" s="65">
        <v>3</v>
      </c>
      <c r="K38" s="66">
        <f t="shared" si="1"/>
        <v>69</v>
      </c>
      <c r="L38" s="67">
        <v>25.33</v>
      </c>
      <c r="M38" s="65">
        <v>3</v>
      </c>
      <c r="N38" s="66">
        <f t="shared" si="2"/>
        <v>150</v>
      </c>
      <c r="O38" s="67">
        <v>99.6</v>
      </c>
      <c r="P38" s="65">
        <v>1</v>
      </c>
      <c r="Q38" s="66">
        <f t="shared" si="3"/>
        <v>2</v>
      </c>
      <c r="R38" s="67">
        <v>231.6</v>
      </c>
      <c r="S38" s="68">
        <v>1</v>
      </c>
      <c r="T38" s="66">
        <f t="shared" si="4"/>
        <v>32</v>
      </c>
    </row>
    <row r="39" spans="1:20" s="62" customFormat="1" ht="18" customHeight="1">
      <c r="A39" s="226" t="s">
        <v>294</v>
      </c>
      <c r="B39" s="63">
        <v>65.010000000000005</v>
      </c>
      <c r="C39" s="64">
        <v>30.84</v>
      </c>
      <c r="D39" s="64">
        <v>63.34</v>
      </c>
      <c r="E39" s="65">
        <v>99</v>
      </c>
      <c r="F39" s="66">
        <f t="shared" si="0"/>
        <v>51</v>
      </c>
      <c r="G39" s="67">
        <v>34.07</v>
      </c>
      <c r="H39" s="64">
        <v>10.78</v>
      </c>
      <c r="I39" s="64">
        <v>44.85</v>
      </c>
      <c r="J39" s="65">
        <v>97</v>
      </c>
      <c r="K39" s="66">
        <f t="shared" si="1"/>
        <v>66</v>
      </c>
      <c r="L39" s="67">
        <v>33.08</v>
      </c>
      <c r="M39" s="65">
        <v>99</v>
      </c>
      <c r="N39" s="66">
        <f t="shared" si="2"/>
        <v>50</v>
      </c>
      <c r="O39" s="67">
        <v>70.53</v>
      </c>
      <c r="P39" s="65">
        <v>50</v>
      </c>
      <c r="Q39" s="66">
        <f t="shared" si="3"/>
        <v>48</v>
      </c>
      <c r="R39" s="67">
        <v>231.35</v>
      </c>
      <c r="S39" s="68">
        <v>50</v>
      </c>
      <c r="T39" s="66">
        <f t="shared" si="4"/>
        <v>33</v>
      </c>
    </row>
    <row r="40" spans="1:20" s="62" customFormat="1" ht="18" customHeight="1">
      <c r="A40" s="226" t="s">
        <v>75</v>
      </c>
      <c r="B40" s="63">
        <v>72.19</v>
      </c>
      <c r="C40" s="64">
        <v>29.86</v>
      </c>
      <c r="D40" s="64">
        <v>65.959999999999994</v>
      </c>
      <c r="E40" s="65">
        <v>537</v>
      </c>
      <c r="F40" s="66">
        <f t="shared" si="0"/>
        <v>26</v>
      </c>
      <c r="G40" s="67">
        <v>39.72</v>
      </c>
      <c r="H40" s="64">
        <v>13.23</v>
      </c>
      <c r="I40" s="64">
        <v>52.94</v>
      </c>
      <c r="J40" s="65">
        <v>535</v>
      </c>
      <c r="K40" s="66">
        <f t="shared" si="1"/>
        <v>32</v>
      </c>
      <c r="L40" s="67">
        <v>35.57</v>
      </c>
      <c r="M40" s="65">
        <v>533</v>
      </c>
      <c r="N40" s="66">
        <f t="shared" si="2"/>
        <v>38</v>
      </c>
      <c r="O40" s="67">
        <v>74.55</v>
      </c>
      <c r="P40" s="65">
        <v>373</v>
      </c>
      <c r="Q40" s="66">
        <f t="shared" si="3"/>
        <v>37</v>
      </c>
      <c r="R40" s="67">
        <v>230.91</v>
      </c>
      <c r="S40" s="68">
        <v>373</v>
      </c>
      <c r="T40" s="66">
        <f t="shared" si="4"/>
        <v>34</v>
      </c>
    </row>
    <row r="41" spans="1:20" s="62" customFormat="1" ht="18" customHeight="1" thickBot="1">
      <c r="A41" s="227" t="s">
        <v>370</v>
      </c>
      <c r="B41" s="69">
        <v>70.510000000000005</v>
      </c>
      <c r="C41" s="70">
        <v>28.63</v>
      </c>
      <c r="D41" s="70">
        <v>63.88</v>
      </c>
      <c r="E41" s="71">
        <v>749</v>
      </c>
      <c r="F41" s="72">
        <f t="shared" si="0"/>
        <v>46</v>
      </c>
      <c r="G41" s="73">
        <v>40.54</v>
      </c>
      <c r="H41" s="70">
        <v>11.11</v>
      </c>
      <c r="I41" s="70">
        <v>51.65</v>
      </c>
      <c r="J41" s="71">
        <v>745</v>
      </c>
      <c r="K41" s="72">
        <f t="shared" si="1"/>
        <v>37</v>
      </c>
      <c r="L41" s="73">
        <v>35.369999999999997</v>
      </c>
      <c r="M41" s="71">
        <v>720</v>
      </c>
      <c r="N41" s="72">
        <f t="shared" si="2"/>
        <v>39</v>
      </c>
      <c r="O41" s="73">
        <v>74.819999999999993</v>
      </c>
      <c r="P41" s="71">
        <v>503</v>
      </c>
      <c r="Q41" s="72">
        <f t="shared" si="3"/>
        <v>35</v>
      </c>
      <c r="R41" s="73">
        <v>230.12</v>
      </c>
      <c r="S41" s="74">
        <v>503</v>
      </c>
      <c r="T41" s="72">
        <f t="shared" si="4"/>
        <v>35</v>
      </c>
    </row>
    <row r="42" spans="1:20" s="62" customFormat="1" ht="18" customHeight="1">
      <c r="A42" s="226" t="s">
        <v>93</v>
      </c>
      <c r="B42" s="63">
        <v>65</v>
      </c>
      <c r="C42" s="64">
        <v>25.83</v>
      </c>
      <c r="D42" s="64">
        <v>58.33</v>
      </c>
      <c r="E42" s="65">
        <v>6</v>
      </c>
      <c r="F42" s="66">
        <f t="shared" si="0"/>
        <v>111</v>
      </c>
      <c r="G42" s="67">
        <v>30.33</v>
      </c>
      <c r="H42" s="64">
        <v>7.67</v>
      </c>
      <c r="I42" s="64">
        <v>38</v>
      </c>
      <c r="J42" s="65">
        <v>6</v>
      </c>
      <c r="K42" s="66">
        <f t="shared" si="1"/>
        <v>124</v>
      </c>
      <c r="L42" s="67">
        <v>23.75</v>
      </c>
      <c r="M42" s="65">
        <v>4</v>
      </c>
      <c r="N42" s="66">
        <f t="shared" si="2"/>
        <v>173</v>
      </c>
      <c r="O42" s="67">
        <v>73.599999999999994</v>
      </c>
      <c r="P42" s="65">
        <v>1</v>
      </c>
      <c r="Q42" s="66">
        <f t="shared" si="3"/>
        <v>41</v>
      </c>
      <c r="R42" s="67">
        <v>228.5</v>
      </c>
      <c r="S42" s="68">
        <v>1</v>
      </c>
      <c r="T42" s="66">
        <f t="shared" si="4"/>
        <v>36</v>
      </c>
    </row>
    <row r="43" spans="1:20" s="62" customFormat="1" ht="18" customHeight="1">
      <c r="A43" s="226" t="s">
        <v>300</v>
      </c>
      <c r="B43" s="63">
        <v>72.02</v>
      </c>
      <c r="C43" s="64">
        <v>28.24</v>
      </c>
      <c r="D43" s="64">
        <v>64.25</v>
      </c>
      <c r="E43" s="65">
        <v>285</v>
      </c>
      <c r="F43" s="66">
        <f t="shared" si="0"/>
        <v>44</v>
      </c>
      <c r="G43" s="67">
        <v>38.590000000000003</v>
      </c>
      <c r="H43" s="64">
        <v>9.7100000000000009</v>
      </c>
      <c r="I43" s="64">
        <v>48.3</v>
      </c>
      <c r="J43" s="65">
        <v>285</v>
      </c>
      <c r="K43" s="66">
        <f t="shared" si="1"/>
        <v>51</v>
      </c>
      <c r="L43" s="67">
        <v>36.950000000000003</v>
      </c>
      <c r="M43" s="65">
        <v>285</v>
      </c>
      <c r="N43" s="66">
        <f t="shared" si="2"/>
        <v>32</v>
      </c>
      <c r="O43" s="67">
        <v>73.75</v>
      </c>
      <c r="P43" s="65">
        <v>191</v>
      </c>
      <c r="Q43" s="66">
        <f t="shared" si="3"/>
        <v>40</v>
      </c>
      <c r="R43" s="67">
        <v>228.14</v>
      </c>
      <c r="S43" s="68">
        <v>191</v>
      </c>
      <c r="T43" s="66">
        <f t="shared" si="4"/>
        <v>37</v>
      </c>
    </row>
    <row r="44" spans="1:20" s="62" customFormat="1" ht="18" customHeight="1">
      <c r="A44" s="226" t="s">
        <v>371</v>
      </c>
      <c r="B44" s="63">
        <v>64.69</v>
      </c>
      <c r="C44" s="64">
        <v>24.42</v>
      </c>
      <c r="D44" s="64">
        <v>56.76</v>
      </c>
      <c r="E44" s="65">
        <v>89</v>
      </c>
      <c r="F44" s="66">
        <f t="shared" si="0"/>
        <v>138</v>
      </c>
      <c r="G44" s="67">
        <v>30.16</v>
      </c>
      <c r="H44" s="64">
        <v>8.11</v>
      </c>
      <c r="I44" s="64">
        <v>38.26</v>
      </c>
      <c r="J44" s="65">
        <v>89</v>
      </c>
      <c r="K44" s="66">
        <f t="shared" si="1"/>
        <v>121</v>
      </c>
      <c r="L44" s="67">
        <v>27.4</v>
      </c>
      <c r="M44" s="65">
        <v>88</v>
      </c>
      <c r="N44" s="66">
        <f t="shared" si="2"/>
        <v>111</v>
      </c>
      <c r="O44" s="67">
        <v>78.209999999999994</v>
      </c>
      <c r="P44" s="65">
        <v>30</v>
      </c>
      <c r="Q44" s="66">
        <f t="shared" si="3"/>
        <v>27</v>
      </c>
      <c r="R44" s="67">
        <v>227.95</v>
      </c>
      <c r="S44" s="68">
        <v>30</v>
      </c>
      <c r="T44" s="66">
        <f t="shared" si="4"/>
        <v>38</v>
      </c>
    </row>
    <row r="45" spans="1:20" s="62" customFormat="1" ht="18" customHeight="1">
      <c r="A45" s="226" t="s">
        <v>372</v>
      </c>
      <c r="B45" s="63">
        <v>72.400000000000006</v>
      </c>
      <c r="C45" s="64">
        <v>28.81</v>
      </c>
      <c r="D45" s="64">
        <v>65</v>
      </c>
      <c r="E45" s="65">
        <v>718</v>
      </c>
      <c r="F45" s="66">
        <f t="shared" si="0"/>
        <v>31</v>
      </c>
      <c r="G45" s="67">
        <v>41.13</v>
      </c>
      <c r="H45" s="64">
        <v>9.77</v>
      </c>
      <c r="I45" s="64">
        <v>50.89</v>
      </c>
      <c r="J45" s="65">
        <v>718</v>
      </c>
      <c r="K45" s="66">
        <f t="shared" si="1"/>
        <v>41</v>
      </c>
      <c r="L45" s="67">
        <v>34.64</v>
      </c>
      <c r="M45" s="65">
        <v>713</v>
      </c>
      <c r="N45" s="66">
        <f t="shared" si="2"/>
        <v>41</v>
      </c>
      <c r="O45" s="67">
        <v>74.84</v>
      </c>
      <c r="P45" s="65">
        <v>422</v>
      </c>
      <c r="Q45" s="66">
        <f t="shared" si="3"/>
        <v>34</v>
      </c>
      <c r="R45" s="67">
        <v>227.57</v>
      </c>
      <c r="S45" s="68">
        <v>422</v>
      </c>
      <c r="T45" s="66">
        <f t="shared" si="4"/>
        <v>39</v>
      </c>
    </row>
    <row r="46" spans="1:20" s="62" customFormat="1" ht="18" customHeight="1" thickBot="1">
      <c r="A46" s="227" t="s">
        <v>288</v>
      </c>
      <c r="B46" s="69">
        <v>74.56</v>
      </c>
      <c r="C46" s="70">
        <v>29.66</v>
      </c>
      <c r="D46" s="70">
        <v>66.930000000000007</v>
      </c>
      <c r="E46" s="71">
        <v>575</v>
      </c>
      <c r="F46" s="72">
        <f t="shared" si="0"/>
        <v>18</v>
      </c>
      <c r="G46" s="73">
        <v>43.54</v>
      </c>
      <c r="H46" s="70">
        <v>13.23</v>
      </c>
      <c r="I46" s="70">
        <v>56.77</v>
      </c>
      <c r="J46" s="71">
        <v>575</v>
      </c>
      <c r="K46" s="72">
        <f t="shared" si="1"/>
        <v>23</v>
      </c>
      <c r="L46" s="73">
        <v>32.299999999999997</v>
      </c>
      <c r="M46" s="71">
        <v>574</v>
      </c>
      <c r="N46" s="72">
        <f t="shared" si="2"/>
        <v>60</v>
      </c>
      <c r="O46" s="73">
        <v>69.36</v>
      </c>
      <c r="P46" s="71">
        <v>344</v>
      </c>
      <c r="Q46" s="72">
        <f t="shared" si="3"/>
        <v>54</v>
      </c>
      <c r="R46" s="73">
        <v>226.98</v>
      </c>
      <c r="S46" s="74">
        <v>344</v>
      </c>
      <c r="T46" s="72">
        <f t="shared" si="4"/>
        <v>40</v>
      </c>
    </row>
    <row r="47" spans="1:20" s="62" customFormat="1" ht="18" customHeight="1">
      <c r="A47" s="226" t="s">
        <v>217</v>
      </c>
      <c r="B47" s="63">
        <v>70.430000000000007</v>
      </c>
      <c r="C47" s="64">
        <v>28</v>
      </c>
      <c r="D47" s="64">
        <v>63.22</v>
      </c>
      <c r="E47" s="65">
        <v>178</v>
      </c>
      <c r="F47" s="66">
        <f t="shared" si="0"/>
        <v>52</v>
      </c>
      <c r="G47" s="67">
        <v>34.770000000000003</v>
      </c>
      <c r="H47" s="64">
        <v>11.42</v>
      </c>
      <c r="I47" s="64">
        <v>46.19</v>
      </c>
      <c r="J47" s="65">
        <v>178</v>
      </c>
      <c r="K47" s="66">
        <f t="shared" si="1"/>
        <v>59</v>
      </c>
      <c r="L47" s="67">
        <v>37.5</v>
      </c>
      <c r="M47" s="65">
        <v>178</v>
      </c>
      <c r="N47" s="66">
        <f t="shared" si="2"/>
        <v>29</v>
      </c>
      <c r="O47" s="67">
        <v>75.3</v>
      </c>
      <c r="P47" s="65">
        <v>113</v>
      </c>
      <c r="Q47" s="66">
        <f t="shared" si="3"/>
        <v>32</v>
      </c>
      <c r="R47" s="67">
        <v>226.95</v>
      </c>
      <c r="S47" s="68">
        <v>113</v>
      </c>
      <c r="T47" s="66">
        <f t="shared" si="4"/>
        <v>41</v>
      </c>
    </row>
    <row r="48" spans="1:20" s="62" customFormat="1" ht="18" customHeight="1">
      <c r="A48" s="226" t="s">
        <v>159</v>
      </c>
      <c r="B48" s="63">
        <v>72.98</v>
      </c>
      <c r="C48" s="64">
        <v>29.92</v>
      </c>
      <c r="D48" s="64">
        <v>66.41</v>
      </c>
      <c r="E48" s="65">
        <v>580</v>
      </c>
      <c r="F48" s="66">
        <f t="shared" si="0"/>
        <v>22</v>
      </c>
      <c r="G48" s="67">
        <v>37.15</v>
      </c>
      <c r="H48" s="64">
        <v>10.38</v>
      </c>
      <c r="I48" s="64">
        <v>47.52</v>
      </c>
      <c r="J48" s="65">
        <v>579</v>
      </c>
      <c r="K48" s="66">
        <f t="shared" si="1"/>
        <v>53</v>
      </c>
      <c r="L48" s="67">
        <v>32.4</v>
      </c>
      <c r="M48" s="65">
        <v>580</v>
      </c>
      <c r="N48" s="66">
        <f t="shared" si="2"/>
        <v>59</v>
      </c>
      <c r="O48" s="67">
        <v>74.040000000000006</v>
      </c>
      <c r="P48" s="65">
        <v>351</v>
      </c>
      <c r="Q48" s="66">
        <f t="shared" si="3"/>
        <v>38</v>
      </c>
      <c r="R48" s="67">
        <v>226.2</v>
      </c>
      <c r="S48" s="68">
        <v>351</v>
      </c>
      <c r="T48" s="66">
        <f t="shared" si="4"/>
        <v>42</v>
      </c>
    </row>
    <row r="49" spans="1:20" s="62" customFormat="1" ht="18" customHeight="1">
      <c r="A49" s="226" t="s">
        <v>280</v>
      </c>
      <c r="B49" s="63">
        <v>71.2</v>
      </c>
      <c r="C49" s="64">
        <v>30.49</v>
      </c>
      <c r="D49" s="64">
        <v>66.09</v>
      </c>
      <c r="E49" s="65">
        <v>814</v>
      </c>
      <c r="F49" s="66">
        <f t="shared" si="0"/>
        <v>24</v>
      </c>
      <c r="G49" s="67">
        <v>38.61</v>
      </c>
      <c r="H49" s="64">
        <v>12.07</v>
      </c>
      <c r="I49" s="64">
        <v>50.68</v>
      </c>
      <c r="J49" s="65">
        <v>811</v>
      </c>
      <c r="K49" s="66">
        <f t="shared" si="1"/>
        <v>42</v>
      </c>
      <c r="L49" s="67">
        <v>33.79</v>
      </c>
      <c r="M49" s="65">
        <v>806</v>
      </c>
      <c r="N49" s="66">
        <f t="shared" si="2"/>
        <v>44</v>
      </c>
      <c r="O49" s="67">
        <v>71.89</v>
      </c>
      <c r="P49" s="65">
        <v>510</v>
      </c>
      <c r="Q49" s="66">
        <f t="shared" si="3"/>
        <v>44</v>
      </c>
      <c r="R49" s="67">
        <v>224.93</v>
      </c>
      <c r="S49" s="68">
        <v>510</v>
      </c>
      <c r="T49" s="66">
        <f t="shared" si="4"/>
        <v>43</v>
      </c>
    </row>
    <row r="50" spans="1:20" s="62" customFormat="1" ht="18" customHeight="1">
      <c r="A50" s="226" t="s">
        <v>179</v>
      </c>
      <c r="B50" s="63">
        <v>74.13</v>
      </c>
      <c r="C50" s="64">
        <v>24.99</v>
      </c>
      <c r="D50" s="64">
        <v>62.05</v>
      </c>
      <c r="E50" s="65">
        <v>768</v>
      </c>
      <c r="F50" s="66">
        <f t="shared" si="0"/>
        <v>67</v>
      </c>
      <c r="G50" s="67">
        <v>40.54</v>
      </c>
      <c r="H50" s="64">
        <v>11.86</v>
      </c>
      <c r="I50" s="64">
        <v>52.4</v>
      </c>
      <c r="J50" s="65">
        <v>763</v>
      </c>
      <c r="K50" s="66">
        <f t="shared" si="1"/>
        <v>33</v>
      </c>
      <c r="L50" s="67">
        <v>36.36</v>
      </c>
      <c r="M50" s="65">
        <v>769</v>
      </c>
      <c r="N50" s="66">
        <f t="shared" si="2"/>
        <v>35</v>
      </c>
      <c r="O50" s="67">
        <v>74.56</v>
      </c>
      <c r="P50" s="65">
        <v>493</v>
      </c>
      <c r="Q50" s="66">
        <f t="shared" si="3"/>
        <v>36</v>
      </c>
      <c r="R50" s="67">
        <v>224.6</v>
      </c>
      <c r="S50" s="68">
        <v>493</v>
      </c>
      <c r="T50" s="66">
        <f t="shared" si="4"/>
        <v>44</v>
      </c>
    </row>
    <row r="51" spans="1:20" s="62" customFormat="1" ht="18" customHeight="1" thickBot="1">
      <c r="A51" s="227" t="s">
        <v>85</v>
      </c>
      <c r="B51" s="69">
        <v>70.13</v>
      </c>
      <c r="C51" s="70">
        <v>29.44</v>
      </c>
      <c r="D51" s="70">
        <v>64.510000000000005</v>
      </c>
      <c r="E51" s="71">
        <v>334</v>
      </c>
      <c r="F51" s="72">
        <f t="shared" si="0"/>
        <v>40</v>
      </c>
      <c r="G51" s="73">
        <v>39.54</v>
      </c>
      <c r="H51" s="70">
        <v>10.07</v>
      </c>
      <c r="I51" s="70">
        <v>49.6</v>
      </c>
      <c r="J51" s="71">
        <v>334</v>
      </c>
      <c r="K51" s="72">
        <f t="shared" si="1"/>
        <v>45</v>
      </c>
      <c r="L51" s="73">
        <v>34.11</v>
      </c>
      <c r="M51" s="71">
        <v>333</v>
      </c>
      <c r="N51" s="72">
        <f t="shared" si="2"/>
        <v>43</v>
      </c>
      <c r="O51" s="73">
        <v>73.819999999999993</v>
      </c>
      <c r="P51" s="71">
        <v>230</v>
      </c>
      <c r="Q51" s="72">
        <f t="shared" si="3"/>
        <v>39</v>
      </c>
      <c r="R51" s="73">
        <v>224.38</v>
      </c>
      <c r="S51" s="74">
        <v>230</v>
      </c>
      <c r="T51" s="72">
        <f t="shared" si="4"/>
        <v>45</v>
      </c>
    </row>
    <row r="52" spans="1:20" s="62" customFormat="1" ht="18" customHeight="1">
      <c r="A52" s="226" t="s">
        <v>305</v>
      </c>
      <c r="B52" s="63">
        <v>70.09</v>
      </c>
      <c r="C52" s="64">
        <v>29.5</v>
      </c>
      <c r="D52" s="64">
        <v>64.55</v>
      </c>
      <c r="E52" s="65">
        <v>26</v>
      </c>
      <c r="F52" s="66">
        <f t="shared" si="0"/>
        <v>39</v>
      </c>
      <c r="G52" s="67">
        <v>38.119999999999997</v>
      </c>
      <c r="H52" s="64">
        <v>10.87</v>
      </c>
      <c r="I52" s="64">
        <v>48.98</v>
      </c>
      <c r="J52" s="65">
        <v>26</v>
      </c>
      <c r="K52" s="66">
        <f t="shared" si="1"/>
        <v>48</v>
      </c>
      <c r="L52" s="67">
        <v>42.85</v>
      </c>
      <c r="M52" s="65">
        <v>26</v>
      </c>
      <c r="N52" s="66">
        <f t="shared" si="2"/>
        <v>18</v>
      </c>
      <c r="O52" s="67">
        <v>66.2</v>
      </c>
      <c r="P52" s="65">
        <v>26</v>
      </c>
      <c r="Q52" s="66">
        <f t="shared" si="3"/>
        <v>71</v>
      </c>
      <c r="R52" s="67">
        <v>222.57</v>
      </c>
      <c r="S52" s="68">
        <v>26</v>
      </c>
      <c r="T52" s="66">
        <f t="shared" si="4"/>
        <v>46</v>
      </c>
    </row>
    <row r="53" spans="1:20" s="62" customFormat="1" ht="18" customHeight="1">
      <c r="A53" s="226" t="s">
        <v>373</v>
      </c>
      <c r="B53" s="63">
        <v>61.44</v>
      </c>
      <c r="C53" s="64">
        <v>28.7</v>
      </c>
      <c r="D53" s="64">
        <v>59.42</v>
      </c>
      <c r="E53" s="65">
        <v>20</v>
      </c>
      <c r="F53" s="66">
        <f t="shared" si="0"/>
        <v>97</v>
      </c>
      <c r="G53" s="67">
        <v>38.799999999999997</v>
      </c>
      <c r="H53" s="64">
        <v>12.5</v>
      </c>
      <c r="I53" s="64">
        <v>51.3</v>
      </c>
      <c r="J53" s="65">
        <v>20</v>
      </c>
      <c r="K53" s="66">
        <f t="shared" si="1"/>
        <v>39</v>
      </c>
      <c r="L53" s="67">
        <v>30.55</v>
      </c>
      <c r="M53" s="65">
        <v>20</v>
      </c>
      <c r="N53" s="66">
        <f t="shared" si="2"/>
        <v>65</v>
      </c>
      <c r="O53" s="67">
        <v>68.83</v>
      </c>
      <c r="P53" s="65">
        <v>12</v>
      </c>
      <c r="Q53" s="66">
        <f t="shared" si="3"/>
        <v>57</v>
      </c>
      <c r="R53" s="67">
        <v>219.7</v>
      </c>
      <c r="S53" s="68">
        <v>12</v>
      </c>
      <c r="T53" s="66">
        <f t="shared" si="4"/>
        <v>47</v>
      </c>
    </row>
    <row r="54" spans="1:20" s="62" customFormat="1" ht="18" customHeight="1">
      <c r="A54" s="226" t="s">
        <v>240</v>
      </c>
      <c r="B54" s="63">
        <v>71.91</v>
      </c>
      <c r="C54" s="64">
        <v>28.83</v>
      </c>
      <c r="D54" s="64">
        <v>64.78</v>
      </c>
      <c r="E54" s="65">
        <v>378</v>
      </c>
      <c r="F54" s="66">
        <f t="shared" si="0"/>
        <v>36</v>
      </c>
      <c r="G54" s="67">
        <v>35.1</v>
      </c>
      <c r="H54" s="64">
        <v>10.01</v>
      </c>
      <c r="I54" s="64">
        <v>45.11</v>
      </c>
      <c r="J54" s="65">
        <v>379</v>
      </c>
      <c r="K54" s="66">
        <f t="shared" si="1"/>
        <v>65</v>
      </c>
      <c r="L54" s="67">
        <v>33.6</v>
      </c>
      <c r="M54" s="65">
        <v>376</v>
      </c>
      <c r="N54" s="66">
        <f t="shared" si="2"/>
        <v>46</v>
      </c>
      <c r="O54" s="67">
        <v>72.08</v>
      </c>
      <c r="P54" s="65">
        <v>229</v>
      </c>
      <c r="Q54" s="66">
        <f t="shared" si="3"/>
        <v>43</v>
      </c>
      <c r="R54" s="67">
        <v>219.68</v>
      </c>
      <c r="S54" s="68">
        <v>229</v>
      </c>
      <c r="T54" s="66">
        <f t="shared" si="4"/>
        <v>48</v>
      </c>
    </row>
    <row r="55" spans="1:20" s="62" customFormat="1" ht="18" customHeight="1">
      <c r="A55" s="226" t="s">
        <v>374</v>
      </c>
      <c r="B55" s="63">
        <v>70.239999999999995</v>
      </c>
      <c r="C55" s="64">
        <v>27.43</v>
      </c>
      <c r="D55" s="64">
        <v>62.54</v>
      </c>
      <c r="E55" s="65">
        <v>458</v>
      </c>
      <c r="F55" s="66">
        <f t="shared" si="0"/>
        <v>59</v>
      </c>
      <c r="G55" s="67">
        <v>38.67</v>
      </c>
      <c r="H55" s="64">
        <v>13.21</v>
      </c>
      <c r="I55" s="64">
        <v>51.89</v>
      </c>
      <c r="J55" s="65">
        <v>458</v>
      </c>
      <c r="K55" s="66">
        <f t="shared" si="1"/>
        <v>35</v>
      </c>
      <c r="L55" s="67">
        <v>36.020000000000003</v>
      </c>
      <c r="M55" s="65">
        <v>457</v>
      </c>
      <c r="N55" s="66">
        <f t="shared" si="2"/>
        <v>37</v>
      </c>
      <c r="O55" s="67">
        <v>67.25</v>
      </c>
      <c r="P55" s="65">
        <v>456</v>
      </c>
      <c r="Q55" s="66">
        <f t="shared" si="3"/>
        <v>64</v>
      </c>
      <c r="R55" s="67">
        <v>217.74</v>
      </c>
      <c r="S55" s="68">
        <v>456</v>
      </c>
      <c r="T55" s="66">
        <f t="shared" si="4"/>
        <v>49</v>
      </c>
    </row>
    <row r="56" spans="1:20" s="62" customFormat="1" ht="18" customHeight="1" thickBot="1">
      <c r="A56" s="227" t="s">
        <v>375</v>
      </c>
      <c r="B56" s="69">
        <v>62.34</v>
      </c>
      <c r="C56" s="70">
        <v>30.68</v>
      </c>
      <c r="D56" s="70">
        <v>61.85</v>
      </c>
      <c r="E56" s="71">
        <v>63</v>
      </c>
      <c r="F56" s="72">
        <f t="shared" si="0"/>
        <v>69</v>
      </c>
      <c r="G56" s="73">
        <v>34.299999999999997</v>
      </c>
      <c r="H56" s="70">
        <v>8.9499999999999993</v>
      </c>
      <c r="I56" s="70">
        <v>43.25</v>
      </c>
      <c r="J56" s="71">
        <v>63</v>
      </c>
      <c r="K56" s="72">
        <f t="shared" si="1"/>
        <v>77</v>
      </c>
      <c r="L56" s="73">
        <v>37.17</v>
      </c>
      <c r="M56" s="71">
        <v>60</v>
      </c>
      <c r="N56" s="72">
        <f t="shared" si="2"/>
        <v>31</v>
      </c>
      <c r="O56" s="73">
        <v>71.37</v>
      </c>
      <c r="P56" s="71">
        <v>44</v>
      </c>
      <c r="Q56" s="72">
        <f t="shared" si="3"/>
        <v>47</v>
      </c>
      <c r="R56" s="73">
        <v>217.47</v>
      </c>
      <c r="S56" s="74">
        <v>44</v>
      </c>
      <c r="T56" s="72">
        <f t="shared" si="4"/>
        <v>50</v>
      </c>
    </row>
    <row r="57" spans="1:20" s="62" customFormat="1" ht="18" customHeight="1">
      <c r="A57" s="226" t="s">
        <v>282</v>
      </c>
      <c r="B57" s="63">
        <v>68.23</v>
      </c>
      <c r="C57" s="64">
        <v>26.48</v>
      </c>
      <c r="D57" s="64">
        <v>60.6</v>
      </c>
      <c r="E57" s="65">
        <v>87</v>
      </c>
      <c r="F57" s="66">
        <f t="shared" si="0"/>
        <v>84</v>
      </c>
      <c r="G57" s="67">
        <v>39.58</v>
      </c>
      <c r="H57" s="64">
        <v>13.88</v>
      </c>
      <c r="I57" s="64">
        <v>53.46</v>
      </c>
      <c r="J57" s="65">
        <v>86</v>
      </c>
      <c r="K57" s="66">
        <f t="shared" si="1"/>
        <v>30</v>
      </c>
      <c r="L57" s="67">
        <v>30.19</v>
      </c>
      <c r="M57" s="65">
        <v>86</v>
      </c>
      <c r="N57" s="66">
        <f t="shared" si="2"/>
        <v>68</v>
      </c>
      <c r="O57" s="67">
        <v>68.47</v>
      </c>
      <c r="P57" s="65">
        <v>43</v>
      </c>
      <c r="Q57" s="66">
        <f t="shared" si="3"/>
        <v>58</v>
      </c>
      <c r="R57" s="67">
        <v>217.35</v>
      </c>
      <c r="S57" s="68">
        <v>43</v>
      </c>
      <c r="T57" s="66">
        <f t="shared" si="4"/>
        <v>51</v>
      </c>
    </row>
    <row r="58" spans="1:20" s="62" customFormat="1" ht="18" customHeight="1">
      <c r="A58" s="226" t="s">
        <v>299</v>
      </c>
      <c r="B58" s="63">
        <v>63.02</v>
      </c>
      <c r="C58" s="64">
        <v>28.03</v>
      </c>
      <c r="D58" s="64">
        <v>59.54</v>
      </c>
      <c r="E58" s="65">
        <v>552</v>
      </c>
      <c r="F58" s="66">
        <f t="shared" si="0"/>
        <v>95</v>
      </c>
      <c r="G58" s="67">
        <v>32.72</v>
      </c>
      <c r="H58" s="64">
        <v>8.1199999999999992</v>
      </c>
      <c r="I58" s="64">
        <v>40.840000000000003</v>
      </c>
      <c r="J58" s="65">
        <v>550</v>
      </c>
      <c r="K58" s="66">
        <f t="shared" si="1"/>
        <v>94</v>
      </c>
      <c r="L58" s="67">
        <v>31.9</v>
      </c>
      <c r="M58" s="65">
        <v>550</v>
      </c>
      <c r="N58" s="66">
        <f t="shared" si="2"/>
        <v>61</v>
      </c>
      <c r="O58" s="67">
        <v>70.400000000000006</v>
      </c>
      <c r="P58" s="65">
        <v>349</v>
      </c>
      <c r="Q58" s="66">
        <f t="shared" si="3"/>
        <v>50</v>
      </c>
      <c r="R58" s="67">
        <v>217.18</v>
      </c>
      <c r="S58" s="68">
        <v>349</v>
      </c>
      <c r="T58" s="66">
        <f t="shared" si="4"/>
        <v>52</v>
      </c>
    </row>
    <row r="59" spans="1:20" s="62" customFormat="1" ht="18" customHeight="1">
      <c r="A59" s="226" t="s">
        <v>210</v>
      </c>
      <c r="B59" s="63">
        <v>71.89</v>
      </c>
      <c r="C59" s="64">
        <v>24.67</v>
      </c>
      <c r="D59" s="64">
        <v>60.62</v>
      </c>
      <c r="E59" s="65">
        <v>355</v>
      </c>
      <c r="F59" s="66">
        <f t="shared" si="0"/>
        <v>82</v>
      </c>
      <c r="G59" s="67">
        <v>35.08</v>
      </c>
      <c r="H59" s="64">
        <v>12.21</v>
      </c>
      <c r="I59" s="64">
        <v>47.29</v>
      </c>
      <c r="J59" s="65">
        <v>355</v>
      </c>
      <c r="K59" s="66">
        <f t="shared" si="1"/>
        <v>55</v>
      </c>
      <c r="L59" s="67">
        <v>34.35</v>
      </c>
      <c r="M59" s="65">
        <v>352</v>
      </c>
      <c r="N59" s="66">
        <f t="shared" si="2"/>
        <v>42</v>
      </c>
      <c r="O59" s="67">
        <v>71.72</v>
      </c>
      <c r="P59" s="65">
        <v>232</v>
      </c>
      <c r="Q59" s="66">
        <f t="shared" si="3"/>
        <v>45</v>
      </c>
      <c r="R59" s="67">
        <v>215.37</v>
      </c>
      <c r="S59" s="68">
        <v>232</v>
      </c>
      <c r="T59" s="66">
        <f t="shared" si="4"/>
        <v>53</v>
      </c>
    </row>
    <row r="60" spans="1:20" s="62" customFormat="1" ht="18" customHeight="1">
      <c r="A60" s="226" t="s">
        <v>293</v>
      </c>
      <c r="B60" s="63">
        <v>66.900000000000006</v>
      </c>
      <c r="C60" s="64">
        <v>27.76</v>
      </c>
      <c r="D60" s="64">
        <v>61.2</v>
      </c>
      <c r="E60" s="65">
        <v>385</v>
      </c>
      <c r="F60" s="66">
        <f t="shared" si="0"/>
        <v>75</v>
      </c>
      <c r="G60" s="67">
        <v>34.96</v>
      </c>
      <c r="H60" s="64">
        <v>9.6</v>
      </c>
      <c r="I60" s="64">
        <v>44.56</v>
      </c>
      <c r="J60" s="65">
        <v>379</v>
      </c>
      <c r="K60" s="66">
        <f t="shared" si="1"/>
        <v>68</v>
      </c>
      <c r="L60" s="67">
        <v>32.549999999999997</v>
      </c>
      <c r="M60" s="65">
        <v>378</v>
      </c>
      <c r="N60" s="66">
        <f t="shared" si="2"/>
        <v>57</v>
      </c>
      <c r="O60" s="67">
        <v>70.41</v>
      </c>
      <c r="P60" s="65">
        <v>252</v>
      </c>
      <c r="Q60" s="66">
        <f t="shared" si="3"/>
        <v>49</v>
      </c>
      <c r="R60" s="67">
        <v>215.3</v>
      </c>
      <c r="S60" s="68">
        <v>252</v>
      </c>
      <c r="T60" s="66">
        <f t="shared" si="4"/>
        <v>54</v>
      </c>
    </row>
    <row r="61" spans="1:20" s="62" customFormat="1" ht="18" customHeight="1" thickBot="1">
      <c r="A61" s="227" t="s">
        <v>376</v>
      </c>
      <c r="B61" s="69">
        <v>69.41</v>
      </c>
      <c r="C61" s="70">
        <v>32.049999999999997</v>
      </c>
      <c r="D61" s="70">
        <v>66.760000000000005</v>
      </c>
      <c r="E61" s="71">
        <v>92</v>
      </c>
      <c r="F61" s="72">
        <f t="shared" si="0"/>
        <v>19</v>
      </c>
      <c r="G61" s="73">
        <v>35.49</v>
      </c>
      <c r="H61" s="70">
        <v>8.59</v>
      </c>
      <c r="I61" s="70">
        <v>44.08</v>
      </c>
      <c r="J61" s="71">
        <v>92</v>
      </c>
      <c r="K61" s="72">
        <f t="shared" si="1"/>
        <v>71</v>
      </c>
      <c r="L61" s="73">
        <v>27.2</v>
      </c>
      <c r="M61" s="71">
        <v>92</v>
      </c>
      <c r="N61" s="72">
        <f t="shared" si="2"/>
        <v>117</v>
      </c>
      <c r="O61" s="73">
        <v>69.42</v>
      </c>
      <c r="P61" s="71">
        <v>57</v>
      </c>
      <c r="Q61" s="72">
        <f t="shared" si="3"/>
        <v>53</v>
      </c>
      <c r="R61" s="73">
        <v>214.84</v>
      </c>
      <c r="S61" s="74">
        <v>57</v>
      </c>
      <c r="T61" s="72">
        <f t="shared" si="4"/>
        <v>55</v>
      </c>
    </row>
    <row r="62" spans="1:20" s="62" customFormat="1" ht="18" customHeight="1">
      <c r="A62" s="226" t="s">
        <v>206</v>
      </c>
      <c r="B62" s="63">
        <v>66.3</v>
      </c>
      <c r="C62" s="64">
        <v>28.98</v>
      </c>
      <c r="D62" s="64">
        <v>62.13</v>
      </c>
      <c r="E62" s="65">
        <v>500</v>
      </c>
      <c r="F62" s="66">
        <f t="shared" si="0"/>
        <v>66</v>
      </c>
      <c r="G62" s="67">
        <v>37.08</v>
      </c>
      <c r="H62" s="64">
        <v>11.91</v>
      </c>
      <c r="I62" s="64">
        <v>48.99</v>
      </c>
      <c r="J62" s="65">
        <v>497</v>
      </c>
      <c r="K62" s="66">
        <f t="shared" si="1"/>
        <v>47</v>
      </c>
      <c r="L62" s="67">
        <v>33.6</v>
      </c>
      <c r="M62" s="65">
        <v>499</v>
      </c>
      <c r="N62" s="66">
        <f t="shared" si="2"/>
        <v>46</v>
      </c>
      <c r="O62" s="67">
        <v>66.97</v>
      </c>
      <c r="P62" s="65">
        <v>343</v>
      </c>
      <c r="Q62" s="66">
        <f t="shared" si="3"/>
        <v>66</v>
      </c>
      <c r="R62" s="67">
        <v>214.8</v>
      </c>
      <c r="S62" s="68">
        <v>343</v>
      </c>
      <c r="T62" s="66">
        <f t="shared" si="4"/>
        <v>56</v>
      </c>
    </row>
    <row r="63" spans="1:20" s="62" customFormat="1" ht="18" customHeight="1">
      <c r="A63" s="226" t="s">
        <v>377</v>
      </c>
      <c r="B63" s="63">
        <v>67.08</v>
      </c>
      <c r="C63" s="64">
        <v>31.05</v>
      </c>
      <c r="D63" s="64">
        <v>64.59</v>
      </c>
      <c r="E63" s="65">
        <v>358</v>
      </c>
      <c r="F63" s="66">
        <f t="shared" si="0"/>
        <v>38</v>
      </c>
      <c r="G63" s="67">
        <v>36.68</v>
      </c>
      <c r="H63" s="64">
        <v>11.26</v>
      </c>
      <c r="I63" s="64">
        <v>47.94</v>
      </c>
      <c r="J63" s="65">
        <v>359</v>
      </c>
      <c r="K63" s="66">
        <f t="shared" si="1"/>
        <v>52</v>
      </c>
      <c r="L63" s="67">
        <v>32.83</v>
      </c>
      <c r="M63" s="65">
        <v>357</v>
      </c>
      <c r="N63" s="66">
        <f t="shared" si="2"/>
        <v>52</v>
      </c>
      <c r="O63" s="67">
        <v>65.72</v>
      </c>
      <c r="P63" s="65">
        <v>252</v>
      </c>
      <c r="Q63" s="66">
        <f t="shared" si="3"/>
        <v>73</v>
      </c>
      <c r="R63" s="67">
        <v>214.22</v>
      </c>
      <c r="S63" s="68">
        <v>252</v>
      </c>
      <c r="T63" s="66">
        <f t="shared" si="4"/>
        <v>57</v>
      </c>
    </row>
    <row r="64" spans="1:20" s="62" customFormat="1" ht="18" customHeight="1">
      <c r="A64" s="226" t="s">
        <v>378</v>
      </c>
      <c r="B64" s="63">
        <v>70.31</v>
      </c>
      <c r="C64" s="64">
        <v>26.13</v>
      </c>
      <c r="D64" s="64">
        <v>61.28</v>
      </c>
      <c r="E64" s="65">
        <v>835</v>
      </c>
      <c r="F64" s="66">
        <f t="shared" si="0"/>
        <v>73</v>
      </c>
      <c r="G64" s="67">
        <v>35.92</v>
      </c>
      <c r="H64" s="64">
        <v>11.18</v>
      </c>
      <c r="I64" s="64">
        <v>47.1</v>
      </c>
      <c r="J64" s="65">
        <v>836</v>
      </c>
      <c r="K64" s="66">
        <f t="shared" si="1"/>
        <v>56</v>
      </c>
      <c r="L64" s="67">
        <v>33.29</v>
      </c>
      <c r="M64" s="65">
        <v>833</v>
      </c>
      <c r="N64" s="66">
        <f t="shared" si="2"/>
        <v>48</v>
      </c>
      <c r="O64" s="67">
        <v>69.19</v>
      </c>
      <c r="P64" s="65">
        <v>539</v>
      </c>
      <c r="Q64" s="66">
        <f t="shared" si="3"/>
        <v>55</v>
      </c>
      <c r="R64" s="67">
        <v>213.16</v>
      </c>
      <c r="S64" s="68">
        <v>539</v>
      </c>
      <c r="T64" s="66">
        <f t="shared" si="4"/>
        <v>58</v>
      </c>
    </row>
    <row r="65" spans="1:20" s="62" customFormat="1" ht="18" customHeight="1">
      <c r="A65" s="226" t="s">
        <v>298</v>
      </c>
      <c r="B65" s="63">
        <v>71.28</v>
      </c>
      <c r="C65" s="64">
        <v>29.17</v>
      </c>
      <c r="D65" s="64">
        <v>64.8</v>
      </c>
      <c r="E65" s="65">
        <v>266</v>
      </c>
      <c r="F65" s="66">
        <f t="shared" si="0"/>
        <v>34</v>
      </c>
      <c r="G65" s="67">
        <v>37.85</v>
      </c>
      <c r="H65" s="64">
        <v>11.38</v>
      </c>
      <c r="I65" s="64">
        <v>49.23</v>
      </c>
      <c r="J65" s="65">
        <v>266</v>
      </c>
      <c r="K65" s="66">
        <f t="shared" si="1"/>
        <v>46</v>
      </c>
      <c r="L65" s="67">
        <v>27.39</v>
      </c>
      <c r="M65" s="65">
        <v>266</v>
      </c>
      <c r="N65" s="66">
        <f t="shared" si="2"/>
        <v>112</v>
      </c>
      <c r="O65" s="67">
        <v>62.98</v>
      </c>
      <c r="P65" s="65">
        <v>136</v>
      </c>
      <c r="Q65" s="66">
        <f t="shared" si="3"/>
        <v>85</v>
      </c>
      <c r="R65" s="67">
        <v>211.44</v>
      </c>
      <c r="S65" s="68">
        <v>136</v>
      </c>
      <c r="T65" s="66">
        <f t="shared" si="4"/>
        <v>59</v>
      </c>
    </row>
    <row r="66" spans="1:20" s="62" customFormat="1" ht="18" customHeight="1" thickBot="1">
      <c r="A66" s="227" t="s">
        <v>379</v>
      </c>
      <c r="B66" s="69">
        <v>70.77</v>
      </c>
      <c r="C66" s="70">
        <v>25.23</v>
      </c>
      <c r="D66" s="70">
        <v>60.62</v>
      </c>
      <c r="E66" s="71">
        <v>298</v>
      </c>
      <c r="F66" s="72">
        <f t="shared" si="0"/>
        <v>82</v>
      </c>
      <c r="G66" s="73">
        <v>36.729999999999997</v>
      </c>
      <c r="H66" s="70">
        <v>13.53</v>
      </c>
      <c r="I66" s="70">
        <v>50.26</v>
      </c>
      <c r="J66" s="71">
        <v>298</v>
      </c>
      <c r="K66" s="72">
        <f t="shared" si="1"/>
        <v>43</v>
      </c>
      <c r="L66" s="73">
        <v>32.69</v>
      </c>
      <c r="M66" s="71">
        <v>297</v>
      </c>
      <c r="N66" s="72">
        <f t="shared" si="2"/>
        <v>55</v>
      </c>
      <c r="O66" s="73">
        <v>67.77</v>
      </c>
      <c r="P66" s="71">
        <v>223</v>
      </c>
      <c r="Q66" s="72">
        <f t="shared" si="3"/>
        <v>62</v>
      </c>
      <c r="R66" s="73">
        <v>211.33</v>
      </c>
      <c r="S66" s="74">
        <v>223</v>
      </c>
      <c r="T66" s="72">
        <f t="shared" si="4"/>
        <v>60</v>
      </c>
    </row>
    <row r="67" spans="1:20" s="62" customFormat="1" ht="18" customHeight="1">
      <c r="A67" s="226" t="s">
        <v>380</v>
      </c>
      <c r="B67" s="63">
        <v>68.27</v>
      </c>
      <c r="C67" s="64">
        <v>28.09</v>
      </c>
      <c r="D67" s="64">
        <v>62.23</v>
      </c>
      <c r="E67" s="65">
        <v>469</v>
      </c>
      <c r="F67" s="66">
        <f t="shared" si="0"/>
        <v>65</v>
      </c>
      <c r="G67" s="67">
        <v>36.520000000000003</v>
      </c>
      <c r="H67" s="64">
        <v>8.65</v>
      </c>
      <c r="I67" s="64">
        <v>45.17</v>
      </c>
      <c r="J67" s="65">
        <v>468</v>
      </c>
      <c r="K67" s="66">
        <f t="shared" si="1"/>
        <v>64</v>
      </c>
      <c r="L67" s="67">
        <v>32.79</v>
      </c>
      <c r="M67" s="65">
        <v>463</v>
      </c>
      <c r="N67" s="66">
        <f t="shared" si="2"/>
        <v>53</v>
      </c>
      <c r="O67" s="67">
        <v>67.69</v>
      </c>
      <c r="P67" s="65">
        <v>278</v>
      </c>
      <c r="Q67" s="66">
        <f t="shared" si="3"/>
        <v>63</v>
      </c>
      <c r="R67" s="67">
        <v>211.08</v>
      </c>
      <c r="S67" s="68">
        <v>278</v>
      </c>
      <c r="T67" s="66">
        <f t="shared" si="4"/>
        <v>61</v>
      </c>
    </row>
    <row r="68" spans="1:20" s="62" customFormat="1" ht="18" customHeight="1">
      <c r="A68" s="226" t="s">
        <v>301</v>
      </c>
      <c r="B68" s="63">
        <v>72.040000000000006</v>
      </c>
      <c r="C68" s="64">
        <v>28.71</v>
      </c>
      <c r="D68" s="64">
        <v>64.73</v>
      </c>
      <c r="E68" s="65">
        <v>481</v>
      </c>
      <c r="F68" s="66">
        <f t="shared" si="0"/>
        <v>37</v>
      </c>
      <c r="G68" s="67">
        <v>39.17</v>
      </c>
      <c r="H68" s="64">
        <v>7.85</v>
      </c>
      <c r="I68" s="64">
        <v>47.02</v>
      </c>
      <c r="J68" s="65">
        <v>478</v>
      </c>
      <c r="K68" s="66">
        <f t="shared" si="1"/>
        <v>57</v>
      </c>
      <c r="L68" s="67">
        <v>33.049999999999997</v>
      </c>
      <c r="M68" s="65">
        <v>480</v>
      </c>
      <c r="N68" s="66">
        <f t="shared" si="2"/>
        <v>51</v>
      </c>
      <c r="O68" s="67">
        <v>65.400000000000006</v>
      </c>
      <c r="P68" s="65">
        <v>390</v>
      </c>
      <c r="Q68" s="66">
        <f t="shared" si="3"/>
        <v>75</v>
      </c>
      <c r="R68" s="67">
        <v>210.56</v>
      </c>
      <c r="S68" s="68">
        <v>390</v>
      </c>
      <c r="T68" s="66">
        <f t="shared" si="4"/>
        <v>62</v>
      </c>
    </row>
    <row r="69" spans="1:20" s="62" customFormat="1" ht="18" customHeight="1">
      <c r="A69" s="226" t="s">
        <v>381</v>
      </c>
      <c r="B69" s="63">
        <v>67.63</v>
      </c>
      <c r="C69" s="64">
        <v>28.68</v>
      </c>
      <c r="D69" s="64">
        <v>62.5</v>
      </c>
      <c r="E69" s="65">
        <v>298</v>
      </c>
      <c r="F69" s="66">
        <f t="shared" si="0"/>
        <v>63</v>
      </c>
      <c r="G69" s="67">
        <v>40.11</v>
      </c>
      <c r="H69" s="64">
        <v>13.97</v>
      </c>
      <c r="I69" s="64">
        <v>54.08</v>
      </c>
      <c r="J69" s="65">
        <v>295</v>
      </c>
      <c r="K69" s="66">
        <f t="shared" si="1"/>
        <v>28</v>
      </c>
      <c r="L69" s="67">
        <v>33.26</v>
      </c>
      <c r="M69" s="65">
        <v>297</v>
      </c>
      <c r="N69" s="66">
        <f t="shared" si="2"/>
        <v>49</v>
      </c>
      <c r="O69" s="67">
        <v>60.59</v>
      </c>
      <c r="P69" s="65">
        <v>296</v>
      </c>
      <c r="Q69" s="66">
        <f t="shared" si="3"/>
        <v>97</v>
      </c>
      <c r="R69" s="67">
        <v>210.32</v>
      </c>
      <c r="S69" s="68">
        <v>296</v>
      </c>
      <c r="T69" s="66">
        <f t="shared" si="4"/>
        <v>63</v>
      </c>
    </row>
    <row r="70" spans="1:20" s="62" customFormat="1" ht="18" customHeight="1">
      <c r="A70" s="226" t="s">
        <v>106</v>
      </c>
      <c r="B70" s="63">
        <v>68.88</v>
      </c>
      <c r="C70" s="64">
        <v>28.19</v>
      </c>
      <c r="D70" s="64">
        <v>62.63</v>
      </c>
      <c r="E70" s="65">
        <v>175</v>
      </c>
      <c r="F70" s="66">
        <f t="shared" si="0"/>
        <v>58</v>
      </c>
      <c r="G70" s="67">
        <v>32.76</v>
      </c>
      <c r="H70" s="64">
        <v>6.66</v>
      </c>
      <c r="I70" s="64">
        <v>39.42</v>
      </c>
      <c r="J70" s="65">
        <v>174</v>
      </c>
      <c r="K70" s="66">
        <f t="shared" si="1"/>
        <v>106</v>
      </c>
      <c r="L70" s="67">
        <v>29.66</v>
      </c>
      <c r="M70" s="65">
        <v>175</v>
      </c>
      <c r="N70" s="66">
        <f t="shared" si="2"/>
        <v>75</v>
      </c>
      <c r="O70" s="67">
        <v>68.900000000000006</v>
      </c>
      <c r="P70" s="65">
        <v>90</v>
      </c>
      <c r="Q70" s="66">
        <f t="shared" si="3"/>
        <v>56</v>
      </c>
      <c r="R70" s="67">
        <v>208.37</v>
      </c>
      <c r="S70" s="68">
        <v>90</v>
      </c>
      <c r="T70" s="66">
        <f t="shared" si="4"/>
        <v>64</v>
      </c>
    </row>
    <row r="71" spans="1:20" s="62" customFormat="1" ht="18" customHeight="1" thickBot="1">
      <c r="A71" s="227" t="s">
        <v>71</v>
      </c>
      <c r="B71" s="69">
        <v>70.44</v>
      </c>
      <c r="C71" s="70">
        <v>30.37</v>
      </c>
      <c r="D71" s="70">
        <v>65.59</v>
      </c>
      <c r="E71" s="71">
        <v>689</v>
      </c>
      <c r="F71" s="72">
        <f t="shared" ref="F71:F134" si="5">RANK(D71,$D$7:$D$318)</f>
        <v>27</v>
      </c>
      <c r="G71" s="73">
        <v>32.53</v>
      </c>
      <c r="H71" s="70">
        <v>8.64</v>
      </c>
      <c r="I71" s="70">
        <v>41.16</v>
      </c>
      <c r="J71" s="71">
        <v>688</v>
      </c>
      <c r="K71" s="72">
        <f t="shared" ref="K71:K134" si="6">RANK(I71,$I$7:$I$318)</f>
        <v>88</v>
      </c>
      <c r="L71" s="73">
        <v>32.57</v>
      </c>
      <c r="M71" s="71">
        <v>683</v>
      </c>
      <c r="N71" s="72">
        <f t="shared" ref="N71:N134" si="7">RANK(L71,$L$7:$L$318)</f>
        <v>56</v>
      </c>
      <c r="O71" s="73">
        <v>68.37</v>
      </c>
      <c r="P71" s="71">
        <v>395</v>
      </c>
      <c r="Q71" s="72">
        <f t="shared" ref="Q71:Q134" si="8">IFERROR(RANK(O71,$O$7:$O$318),"")</f>
        <v>59</v>
      </c>
      <c r="R71" s="73">
        <v>208.24</v>
      </c>
      <c r="S71" s="74">
        <v>395</v>
      </c>
      <c r="T71" s="72">
        <f t="shared" ref="T71:T134" si="9">IFERROR(RANK(R71,$R$7:$R$318),"")</f>
        <v>65</v>
      </c>
    </row>
    <row r="72" spans="1:20" s="62" customFormat="1" ht="18" customHeight="1">
      <c r="A72" s="226" t="s">
        <v>165</v>
      </c>
      <c r="B72" s="63">
        <v>68.53</v>
      </c>
      <c r="C72" s="64">
        <v>29.57</v>
      </c>
      <c r="D72" s="64">
        <v>63.84</v>
      </c>
      <c r="E72" s="65">
        <v>173</v>
      </c>
      <c r="F72" s="66">
        <f t="shared" si="5"/>
        <v>48</v>
      </c>
      <c r="G72" s="67">
        <v>37.08</v>
      </c>
      <c r="H72" s="64">
        <v>10.26</v>
      </c>
      <c r="I72" s="64">
        <v>47.34</v>
      </c>
      <c r="J72" s="65">
        <v>173</v>
      </c>
      <c r="K72" s="66">
        <f t="shared" si="6"/>
        <v>54</v>
      </c>
      <c r="L72" s="67">
        <v>28.55</v>
      </c>
      <c r="M72" s="65">
        <v>173</v>
      </c>
      <c r="N72" s="66">
        <f t="shared" si="7"/>
        <v>90</v>
      </c>
      <c r="O72" s="67">
        <v>65.13</v>
      </c>
      <c r="P72" s="65">
        <v>67</v>
      </c>
      <c r="Q72" s="66">
        <f t="shared" si="8"/>
        <v>77</v>
      </c>
      <c r="R72" s="67">
        <v>207.87</v>
      </c>
      <c r="S72" s="68">
        <v>67</v>
      </c>
      <c r="T72" s="66">
        <f t="shared" si="9"/>
        <v>66</v>
      </c>
    </row>
    <row r="73" spans="1:20" s="62" customFormat="1" ht="18" customHeight="1">
      <c r="A73" s="226" t="s">
        <v>278</v>
      </c>
      <c r="B73" s="63">
        <v>63.37</v>
      </c>
      <c r="C73" s="64">
        <v>24.86</v>
      </c>
      <c r="D73" s="64">
        <v>56.55</v>
      </c>
      <c r="E73" s="65">
        <v>128</v>
      </c>
      <c r="F73" s="66">
        <f t="shared" si="5"/>
        <v>140</v>
      </c>
      <c r="G73" s="67">
        <v>31.64</v>
      </c>
      <c r="H73" s="64">
        <v>9.1300000000000008</v>
      </c>
      <c r="I73" s="64">
        <v>40.770000000000003</v>
      </c>
      <c r="J73" s="65">
        <v>128</v>
      </c>
      <c r="K73" s="66">
        <f t="shared" si="6"/>
        <v>97</v>
      </c>
      <c r="L73" s="67">
        <v>28.87</v>
      </c>
      <c r="M73" s="65">
        <v>128</v>
      </c>
      <c r="N73" s="66">
        <f t="shared" si="7"/>
        <v>85</v>
      </c>
      <c r="O73" s="67">
        <v>69.67</v>
      </c>
      <c r="P73" s="65">
        <v>64</v>
      </c>
      <c r="Q73" s="66">
        <f t="shared" si="8"/>
        <v>52</v>
      </c>
      <c r="R73" s="67">
        <v>207.79</v>
      </c>
      <c r="S73" s="68">
        <v>64</v>
      </c>
      <c r="T73" s="66">
        <f t="shared" si="9"/>
        <v>67</v>
      </c>
    </row>
    <row r="74" spans="1:20" s="62" customFormat="1" ht="18" customHeight="1">
      <c r="A74" s="226" t="s">
        <v>108</v>
      </c>
      <c r="B74" s="63">
        <v>66.040000000000006</v>
      </c>
      <c r="C74" s="64">
        <v>29.51</v>
      </c>
      <c r="D74" s="64">
        <v>62.53</v>
      </c>
      <c r="E74" s="65">
        <v>184</v>
      </c>
      <c r="F74" s="66">
        <f t="shared" si="5"/>
        <v>60</v>
      </c>
      <c r="G74" s="67">
        <v>32.229999999999997</v>
      </c>
      <c r="H74" s="64">
        <v>10.79</v>
      </c>
      <c r="I74" s="64">
        <v>43.03</v>
      </c>
      <c r="J74" s="65">
        <v>184</v>
      </c>
      <c r="K74" s="66">
        <f t="shared" si="6"/>
        <v>78</v>
      </c>
      <c r="L74" s="67">
        <v>29.3</v>
      </c>
      <c r="M74" s="65">
        <v>183</v>
      </c>
      <c r="N74" s="66">
        <f t="shared" si="7"/>
        <v>81</v>
      </c>
      <c r="O74" s="67">
        <v>65.34</v>
      </c>
      <c r="P74" s="65">
        <v>127</v>
      </c>
      <c r="Q74" s="66">
        <f t="shared" si="8"/>
        <v>76</v>
      </c>
      <c r="R74" s="67">
        <v>207.54</v>
      </c>
      <c r="S74" s="68">
        <v>127</v>
      </c>
      <c r="T74" s="66">
        <f t="shared" si="9"/>
        <v>68</v>
      </c>
    </row>
    <row r="75" spans="1:20" s="62" customFormat="1" ht="18" customHeight="1">
      <c r="A75" s="226" t="s">
        <v>204</v>
      </c>
      <c r="B75" s="63">
        <v>69.97</v>
      </c>
      <c r="C75" s="64">
        <v>29.29</v>
      </c>
      <c r="D75" s="64">
        <v>64.27</v>
      </c>
      <c r="E75" s="65">
        <v>234</v>
      </c>
      <c r="F75" s="66">
        <f t="shared" si="5"/>
        <v>43</v>
      </c>
      <c r="G75" s="67">
        <v>37.03</v>
      </c>
      <c r="H75" s="64">
        <v>11.51</v>
      </c>
      <c r="I75" s="64">
        <v>48.54</v>
      </c>
      <c r="J75" s="65">
        <v>233</v>
      </c>
      <c r="K75" s="66">
        <f t="shared" si="6"/>
        <v>49</v>
      </c>
      <c r="L75" s="67">
        <v>30.03</v>
      </c>
      <c r="M75" s="65">
        <v>234</v>
      </c>
      <c r="N75" s="66">
        <f t="shared" si="7"/>
        <v>70</v>
      </c>
      <c r="O75" s="67">
        <v>64.67</v>
      </c>
      <c r="P75" s="65">
        <v>127</v>
      </c>
      <c r="Q75" s="66">
        <f t="shared" si="8"/>
        <v>79</v>
      </c>
      <c r="R75" s="67">
        <v>207.33</v>
      </c>
      <c r="S75" s="68">
        <v>127</v>
      </c>
      <c r="T75" s="66">
        <f t="shared" si="9"/>
        <v>69</v>
      </c>
    </row>
    <row r="76" spans="1:20" s="62" customFormat="1" ht="18" customHeight="1" thickBot="1">
      <c r="A76" s="227" t="s">
        <v>382</v>
      </c>
      <c r="B76" s="69">
        <v>67.209999999999994</v>
      </c>
      <c r="C76" s="70">
        <v>25.64</v>
      </c>
      <c r="D76" s="70">
        <v>59.24</v>
      </c>
      <c r="E76" s="71">
        <v>278</v>
      </c>
      <c r="F76" s="72">
        <f t="shared" si="5"/>
        <v>99</v>
      </c>
      <c r="G76" s="73">
        <v>35.35</v>
      </c>
      <c r="H76" s="70">
        <v>10.82</v>
      </c>
      <c r="I76" s="70">
        <v>46.17</v>
      </c>
      <c r="J76" s="71">
        <v>277</v>
      </c>
      <c r="K76" s="72">
        <f t="shared" si="6"/>
        <v>60</v>
      </c>
      <c r="L76" s="73">
        <v>30.04</v>
      </c>
      <c r="M76" s="71">
        <v>274</v>
      </c>
      <c r="N76" s="72">
        <f t="shared" si="7"/>
        <v>69</v>
      </c>
      <c r="O76" s="73">
        <v>66.89</v>
      </c>
      <c r="P76" s="71">
        <v>197</v>
      </c>
      <c r="Q76" s="72">
        <f t="shared" si="8"/>
        <v>67</v>
      </c>
      <c r="R76" s="73">
        <v>206.5</v>
      </c>
      <c r="S76" s="74">
        <v>197</v>
      </c>
      <c r="T76" s="72">
        <f t="shared" si="9"/>
        <v>70</v>
      </c>
    </row>
    <row r="77" spans="1:20" s="62" customFormat="1" ht="18" customHeight="1">
      <c r="A77" s="226" t="s">
        <v>383</v>
      </c>
      <c r="B77" s="63">
        <v>70.38</v>
      </c>
      <c r="C77" s="64">
        <v>28.21</v>
      </c>
      <c r="D77" s="64">
        <v>63.4</v>
      </c>
      <c r="E77" s="65">
        <v>388</v>
      </c>
      <c r="F77" s="66">
        <f t="shared" si="5"/>
        <v>50</v>
      </c>
      <c r="G77" s="67">
        <v>41.32</v>
      </c>
      <c r="H77" s="64">
        <v>10.55</v>
      </c>
      <c r="I77" s="64">
        <v>51.88</v>
      </c>
      <c r="J77" s="65">
        <v>387</v>
      </c>
      <c r="K77" s="66">
        <f t="shared" si="6"/>
        <v>36</v>
      </c>
      <c r="L77" s="67">
        <v>32.42</v>
      </c>
      <c r="M77" s="65">
        <v>383</v>
      </c>
      <c r="N77" s="66">
        <f t="shared" si="7"/>
        <v>58</v>
      </c>
      <c r="O77" s="67">
        <v>57.98</v>
      </c>
      <c r="P77" s="65">
        <v>360</v>
      </c>
      <c r="Q77" s="66">
        <f t="shared" si="8"/>
        <v>112</v>
      </c>
      <c r="R77" s="67">
        <v>206.46</v>
      </c>
      <c r="S77" s="68">
        <v>360</v>
      </c>
      <c r="T77" s="66">
        <f t="shared" si="9"/>
        <v>71</v>
      </c>
    </row>
    <row r="78" spans="1:20" s="62" customFormat="1" ht="18" customHeight="1">
      <c r="A78" s="226" t="s">
        <v>249</v>
      </c>
      <c r="B78" s="63">
        <v>70.930000000000007</v>
      </c>
      <c r="C78" s="64">
        <v>27.05</v>
      </c>
      <c r="D78" s="64">
        <v>62.52</v>
      </c>
      <c r="E78" s="65">
        <v>212</v>
      </c>
      <c r="F78" s="66">
        <f t="shared" si="5"/>
        <v>61</v>
      </c>
      <c r="G78" s="67">
        <v>38.090000000000003</v>
      </c>
      <c r="H78" s="64">
        <v>14.95</v>
      </c>
      <c r="I78" s="64">
        <v>53.04</v>
      </c>
      <c r="J78" s="65">
        <v>212</v>
      </c>
      <c r="K78" s="66">
        <f t="shared" si="6"/>
        <v>31</v>
      </c>
      <c r="L78" s="67">
        <v>31</v>
      </c>
      <c r="M78" s="65">
        <v>210</v>
      </c>
      <c r="N78" s="66">
        <f t="shared" si="7"/>
        <v>63</v>
      </c>
      <c r="O78" s="67">
        <v>59.92</v>
      </c>
      <c r="P78" s="65">
        <v>211</v>
      </c>
      <c r="Q78" s="66">
        <f t="shared" si="8"/>
        <v>102</v>
      </c>
      <c r="R78" s="67">
        <v>206.32</v>
      </c>
      <c r="S78" s="68">
        <v>211</v>
      </c>
      <c r="T78" s="66">
        <f t="shared" si="9"/>
        <v>72</v>
      </c>
    </row>
    <row r="79" spans="1:20" s="62" customFormat="1" ht="18" customHeight="1">
      <c r="A79" s="226" t="s">
        <v>86</v>
      </c>
      <c r="B79" s="63">
        <v>68.790000000000006</v>
      </c>
      <c r="C79" s="64">
        <v>31.06</v>
      </c>
      <c r="D79" s="64">
        <v>65.459999999999994</v>
      </c>
      <c r="E79" s="65">
        <v>180</v>
      </c>
      <c r="F79" s="66">
        <f t="shared" si="5"/>
        <v>30</v>
      </c>
      <c r="G79" s="67">
        <v>34.54</v>
      </c>
      <c r="H79" s="64">
        <v>11.83</v>
      </c>
      <c r="I79" s="64">
        <v>46.37</v>
      </c>
      <c r="J79" s="65">
        <v>180</v>
      </c>
      <c r="K79" s="66">
        <f t="shared" si="6"/>
        <v>58</v>
      </c>
      <c r="L79" s="67">
        <v>27.72</v>
      </c>
      <c r="M79" s="65">
        <v>180</v>
      </c>
      <c r="N79" s="66">
        <f t="shared" si="7"/>
        <v>102</v>
      </c>
      <c r="O79" s="67">
        <v>65.41</v>
      </c>
      <c r="P79" s="65">
        <v>97</v>
      </c>
      <c r="Q79" s="66">
        <f t="shared" si="8"/>
        <v>74</v>
      </c>
      <c r="R79" s="67">
        <v>206.24</v>
      </c>
      <c r="S79" s="68">
        <v>97</v>
      </c>
      <c r="T79" s="66">
        <f t="shared" si="9"/>
        <v>73</v>
      </c>
    </row>
    <row r="80" spans="1:20" s="62" customFormat="1" ht="18" customHeight="1">
      <c r="A80" s="226" t="s">
        <v>251</v>
      </c>
      <c r="B80" s="63">
        <v>68.209999999999994</v>
      </c>
      <c r="C80" s="64">
        <v>30</v>
      </c>
      <c r="D80" s="64">
        <v>64.11</v>
      </c>
      <c r="E80" s="65">
        <v>346</v>
      </c>
      <c r="F80" s="66">
        <f t="shared" si="5"/>
        <v>45</v>
      </c>
      <c r="G80" s="67">
        <v>32.409999999999997</v>
      </c>
      <c r="H80" s="64">
        <v>6.91</v>
      </c>
      <c r="I80" s="64">
        <v>39.32</v>
      </c>
      <c r="J80" s="65">
        <v>346</v>
      </c>
      <c r="K80" s="66">
        <f t="shared" si="6"/>
        <v>109</v>
      </c>
      <c r="L80" s="67">
        <v>29.92</v>
      </c>
      <c r="M80" s="65">
        <v>345</v>
      </c>
      <c r="N80" s="66">
        <f t="shared" si="7"/>
        <v>73</v>
      </c>
      <c r="O80" s="67">
        <v>68.22</v>
      </c>
      <c r="P80" s="65">
        <v>185</v>
      </c>
      <c r="Q80" s="66">
        <f t="shared" si="8"/>
        <v>60</v>
      </c>
      <c r="R80" s="67">
        <v>205.28</v>
      </c>
      <c r="S80" s="68">
        <v>185</v>
      </c>
      <c r="T80" s="66">
        <f t="shared" si="9"/>
        <v>74</v>
      </c>
    </row>
    <row r="81" spans="1:20" s="62" customFormat="1" ht="18" customHeight="1" thickBot="1">
      <c r="A81" s="227" t="s">
        <v>113</v>
      </c>
      <c r="B81" s="69">
        <v>65.47</v>
      </c>
      <c r="C81" s="70">
        <v>26.53</v>
      </c>
      <c r="D81" s="70">
        <v>59.27</v>
      </c>
      <c r="E81" s="71">
        <v>329</v>
      </c>
      <c r="F81" s="72">
        <f t="shared" si="5"/>
        <v>98</v>
      </c>
      <c r="G81" s="73">
        <v>31.86</v>
      </c>
      <c r="H81" s="70">
        <v>6.37</v>
      </c>
      <c r="I81" s="70">
        <v>38.229999999999997</v>
      </c>
      <c r="J81" s="71">
        <v>327</v>
      </c>
      <c r="K81" s="72">
        <f t="shared" si="6"/>
        <v>123</v>
      </c>
      <c r="L81" s="73">
        <v>27.25</v>
      </c>
      <c r="M81" s="71">
        <v>327</v>
      </c>
      <c r="N81" s="72">
        <f t="shared" si="7"/>
        <v>116</v>
      </c>
      <c r="O81" s="73">
        <v>65.819999999999993</v>
      </c>
      <c r="P81" s="71">
        <v>160</v>
      </c>
      <c r="Q81" s="72">
        <f t="shared" si="8"/>
        <v>72</v>
      </c>
      <c r="R81" s="73">
        <v>204.43</v>
      </c>
      <c r="S81" s="74">
        <v>160</v>
      </c>
      <c r="T81" s="72">
        <f t="shared" si="9"/>
        <v>75</v>
      </c>
    </row>
    <row r="82" spans="1:20" s="62" customFormat="1" ht="18" customHeight="1">
      <c r="A82" s="226" t="s">
        <v>88</v>
      </c>
      <c r="B82" s="63">
        <v>66.5</v>
      </c>
      <c r="C82" s="64">
        <v>29.44</v>
      </c>
      <c r="D82" s="64">
        <v>62.69</v>
      </c>
      <c r="E82" s="65">
        <v>50</v>
      </c>
      <c r="F82" s="66">
        <f t="shared" si="5"/>
        <v>56</v>
      </c>
      <c r="G82" s="67">
        <v>32.64</v>
      </c>
      <c r="H82" s="64">
        <v>13.22</v>
      </c>
      <c r="I82" s="64">
        <v>45.86</v>
      </c>
      <c r="J82" s="65">
        <v>50</v>
      </c>
      <c r="K82" s="66">
        <f t="shared" si="6"/>
        <v>61</v>
      </c>
      <c r="L82" s="67">
        <v>36.06</v>
      </c>
      <c r="M82" s="65">
        <v>50</v>
      </c>
      <c r="N82" s="66">
        <f t="shared" si="7"/>
        <v>36</v>
      </c>
      <c r="O82" s="67">
        <v>59.53</v>
      </c>
      <c r="P82" s="65">
        <v>50</v>
      </c>
      <c r="Q82" s="66">
        <f t="shared" si="8"/>
        <v>103</v>
      </c>
      <c r="R82" s="67">
        <v>204.14</v>
      </c>
      <c r="S82" s="68">
        <v>50</v>
      </c>
      <c r="T82" s="66">
        <f t="shared" si="9"/>
        <v>76</v>
      </c>
    </row>
    <row r="83" spans="1:20" s="62" customFormat="1" ht="18" customHeight="1">
      <c r="A83" s="226" t="s">
        <v>384</v>
      </c>
      <c r="B83" s="63">
        <v>69.39</v>
      </c>
      <c r="C83" s="64">
        <v>28.32</v>
      </c>
      <c r="D83" s="64">
        <v>63.02</v>
      </c>
      <c r="E83" s="65">
        <v>389</v>
      </c>
      <c r="F83" s="66">
        <f t="shared" si="5"/>
        <v>54</v>
      </c>
      <c r="G83" s="67">
        <v>31.13</v>
      </c>
      <c r="H83" s="64">
        <v>12.56</v>
      </c>
      <c r="I83" s="64">
        <v>43.69</v>
      </c>
      <c r="J83" s="65">
        <v>389</v>
      </c>
      <c r="K83" s="66">
        <f t="shared" si="6"/>
        <v>73</v>
      </c>
      <c r="L83" s="67">
        <v>29.44</v>
      </c>
      <c r="M83" s="65">
        <v>388</v>
      </c>
      <c r="N83" s="66">
        <f t="shared" si="7"/>
        <v>78</v>
      </c>
      <c r="O83" s="67">
        <v>66.790000000000006</v>
      </c>
      <c r="P83" s="65">
        <v>230</v>
      </c>
      <c r="Q83" s="66">
        <f t="shared" si="8"/>
        <v>69</v>
      </c>
      <c r="R83" s="67">
        <v>203.36</v>
      </c>
      <c r="S83" s="68">
        <v>230</v>
      </c>
      <c r="T83" s="66">
        <f t="shared" si="9"/>
        <v>77</v>
      </c>
    </row>
    <row r="84" spans="1:20" s="62" customFormat="1" ht="18" customHeight="1">
      <c r="A84" s="226" t="s">
        <v>79</v>
      </c>
      <c r="B84" s="63">
        <v>68</v>
      </c>
      <c r="C84" s="64">
        <v>27.87</v>
      </c>
      <c r="D84" s="64">
        <v>61.87</v>
      </c>
      <c r="E84" s="65">
        <v>102</v>
      </c>
      <c r="F84" s="66">
        <f t="shared" si="5"/>
        <v>68</v>
      </c>
      <c r="G84" s="67">
        <v>33.229999999999997</v>
      </c>
      <c r="H84" s="64">
        <v>8.4700000000000006</v>
      </c>
      <c r="I84" s="64">
        <v>41.69</v>
      </c>
      <c r="J84" s="65">
        <v>102</v>
      </c>
      <c r="K84" s="66">
        <f t="shared" si="6"/>
        <v>85</v>
      </c>
      <c r="L84" s="67">
        <v>29.03</v>
      </c>
      <c r="M84" s="65">
        <v>102</v>
      </c>
      <c r="N84" s="66">
        <f t="shared" si="7"/>
        <v>84</v>
      </c>
      <c r="O84" s="67">
        <v>66.83</v>
      </c>
      <c r="P84" s="65">
        <v>61</v>
      </c>
      <c r="Q84" s="66">
        <f t="shared" si="8"/>
        <v>68</v>
      </c>
      <c r="R84" s="67">
        <v>203.18</v>
      </c>
      <c r="S84" s="68">
        <v>61</v>
      </c>
      <c r="T84" s="66">
        <f t="shared" si="9"/>
        <v>78</v>
      </c>
    </row>
    <row r="85" spans="1:20" s="62" customFormat="1" ht="18" customHeight="1">
      <c r="A85" s="226" t="s">
        <v>102</v>
      </c>
      <c r="B85" s="63">
        <v>71.900000000000006</v>
      </c>
      <c r="C85" s="64">
        <v>29</v>
      </c>
      <c r="D85" s="64">
        <v>64.95</v>
      </c>
      <c r="E85" s="65">
        <v>27</v>
      </c>
      <c r="F85" s="66">
        <f t="shared" si="5"/>
        <v>32</v>
      </c>
      <c r="G85" s="67">
        <v>31.81</v>
      </c>
      <c r="H85" s="64">
        <v>10.85</v>
      </c>
      <c r="I85" s="64">
        <v>42.67</v>
      </c>
      <c r="J85" s="65">
        <v>27</v>
      </c>
      <c r="K85" s="66">
        <f t="shared" si="6"/>
        <v>79</v>
      </c>
      <c r="L85" s="67">
        <v>27.89</v>
      </c>
      <c r="M85" s="65">
        <v>27</v>
      </c>
      <c r="N85" s="66">
        <f t="shared" si="7"/>
        <v>98</v>
      </c>
      <c r="O85" s="67">
        <v>67.98</v>
      </c>
      <c r="P85" s="65">
        <v>19</v>
      </c>
      <c r="Q85" s="66">
        <f t="shared" si="8"/>
        <v>61</v>
      </c>
      <c r="R85" s="67">
        <v>203.15</v>
      </c>
      <c r="S85" s="68">
        <v>19</v>
      </c>
      <c r="T85" s="66">
        <f t="shared" si="9"/>
        <v>79</v>
      </c>
    </row>
    <row r="86" spans="1:20" s="62" customFormat="1" ht="18" customHeight="1" thickBot="1">
      <c r="A86" s="227" t="s">
        <v>385</v>
      </c>
      <c r="B86" s="69">
        <v>66.58</v>
      </c>
      <c r="C86" s="70">
        <v>23.88</v>
      </c>
      <c r="D86" s="70">
        <v>57.17</v>
      </c>
      <c r="E86" s="71">
        <v>224</v>
      </c>
      <c r="F86" s="72">
        <f t="shared" si="5"/>
        <v>126</v>
      </c>
      <c r="G86" s="73">
        <v>31.53</v>
      </c>
      <c r="H86" s="70">
        <v>9.57</v>
      </c>
      <c r="I86" s="70">
        <v>41.1</v>
      </c>
      <c r="J86" s="71">
        <v>223</v>
      </c>
      <c r="K86" s="72">
        <f t="shared" si="6"/>
        <v>90</v>
      </c>
      <c r="L86" s="73">
        <v>28.87</v>
      </c>
      <c r="M86" s="71">
        <v>217</v>
      </c>
      <c r="N86" s="72">
        <f t="shared" si="7"/>
        <v>85</v>
      </c>
      <c r="O86" s="73">
        <v>67.16</v>
      </c>
      <c r="P86" s="71">
        <v>105</v>
      </c>
      <c r="Q86" s="72">
        <f t="shared" si="8"/>
        <v>65</v>
      </c>
      <c r="R86" s="73">
        <v>201</v>
      </c>
      <c r="S86" s="74">
        <v>105</v>
      </c>
      <c r="T86" s="72">
        <f t="shared" si="9"/>
        <v>80</v>
      </c>
    </row>
    <row r="87" spans="1:20" s="62" customFormat="1" ht="18" customHeight="1">
      <c r="A87" s="226" t="s">
        <v>236</v>
      </c>
      <c r="B87" s="63">
        <v>64.97</v>
      </c>
      <c r="C87" s="64">
        <v>27.91</v>
      </c>
      <c r="D87" s="64">
        <v>60.39</v>
      </c>
      <c r="E87" s="65">
        <v>526</v>
      </c>
      <c r="F87" s="66">
        <f t="shared" si="5"/>
        <v>86</v>
      </c>
      <c r="G87" s="67">
        <v>31.84</v>
      </c>
      <c r="H87" s="64">
        <v>9.0299999999999994</v>
      </c>
      <c r="I87" s="64">
        <v>40.869999999999997</v>
      </c>
      <c r="J87" s="65">
        <v>525</v>
      </c>
      <c r="K87" s="66">
        <f t="shared" si="6"/>
        <v>93</v>
      </c>
      <c r="L87" s="67">
        <v>27.77</v>
      </c>
      <c r="M87" s="65">
        <v>525</v>
      </c>
      <c r="N87" s="66">
        <f t="shared" si="7"/>
        <v>100</v>
      </c>
      <c r="O87" s="67">
        <v>66.349999999999994</v>
      </c>
      <c r="P87" s="65">
        <v>331</v>
      </c>
      <c r="Q87" s="66">
        <f t="shared" si="8"/>
        <v>70</v>
      </c>
      <c r="R87" s="67">
        <v>200.78</v>
      </c>
      <c r="S87" s="68">
        <v>331</v>
      </c>
      <c r="T87" s="66">
        <f t="shared" si="9"/>
        <v>81</v>
      </c>
    </row>
    <row r="88" spans="1:20" s="62" customFormat="1" ht="18" customHeight="1">
      <c r="A88" s="226" t="s">
        <v>386</v>
      </c>
      <c r="B88" s="63">
        <v>67.92</v>
      </c>
      <c r="C88" s="64">
        <v>22.21</v>
      </c>
      <c r="D88" s="64">
        <v>56.17</v>
      </c>
      <c r="E88" s="65">
        <v>231</v>
      </c>
      <c r="F88" s="66">
        <f t="shared" si="5"/>
        <v>146</v>
      </c>
      <c r="G88" s="67">
        <v>32.4</v>
      </c>
      <c r="H88" s="64">
        <v>6.39</v>
      </c>
      <c r="I88" s="64">
        <v>38.79</v>
      </c>
      <c r="J88" s="65">
        <v>230</v>
      </c>
      <c r="K88" s="66">
        <f t="shared" si="6"/>
        <v>114</v>
      </c>
      <c r="L88" s="67">
        <v>31.29</v>
      </c>
      <c r="M88" s="65">
        <v>231</v>
      </c>
      <c r="N88" s="66">
        <f t="shared" si="7"/>
        <v>62</v>
      </c>
      <c r="O88" s="67">
        <v>70.28</v>
      </c>
      <c r="P88" s="65">
        <v>151</v>
      </c>
      <c r="Q88" s="66">
        <f t="shared" si="8"/>
        <v>51</v>
      </c>
      <c r="R88" s="67">
        <v>200.49</v>
      </c>
      <c r="S88" s="68">
        <v>151</v>
      </c>
      <c r="T88" s="66">
        <f t="shared" si="9"/>
        <v>82</v>
      </c>
    </row>
    <row r="89" spans="1:20" s="62" customFormat="1" ht="18" customHeight="1">
      <c r="A89" s="226" t="s">
        <v>69</v>
      </c>
      <c r="B89" s="63">
        <v>63.78</v>
      </c>
      <c r="C89" s="64">
        <v>27.07</v>
      </c>
      <c r="D89" s="64">
        <v>58.96</v>
      </c>
      <c r="E89" s="65">
        <v>261</v>
      </c>
      <c r="F89" s="66">
        <f t="shared" si="5"/>
        <v>101</v>
      </c>
      <c r="G89" s="67">
        <v>29.14</v>
      </c>
      <c r="H89" s="64">
        <v>8.75</v>
      </c>
      <c r="I89" s="64">
        <v>37.89</v>
      </c>
      <c r="J89" s="65">
        <v>261</v>
      </c>
      <c r="K89" s="66">
        <f t="shared" si="6"/>
        <v>128</v>
      </c>
      <c r="L89" s="67">
        <v>30.2</v>
      </c>
      <c r="M89" s="65">
        <v>261</v>
      </c>
      <c r="N89" s="66">
        <f t="shared" si="7"/>
        <v>67</v>
      </c>
      <c r="O89" s="67">
        <v>63.27</v>
      </c>
      <c r="P89" s="65">
        <v>149</v>
      </c>
      <c r="Q89" s="66">
        <f t="shared" si="8"/>
        <v>84</v>
      </c>
      <c r="R89" s="67">
        <v>200.39</v>
      </c>
      <c r="S89" s="68">
        <v>149</v>
      </c>
      <c r="T89" s="66">
        <f t="shared" si="9"/>
        <v>83</v>
      </c>
    </row>
    <row r="90" spans="1:20" s="62" customFormat="1" ht="18" customHeight="1">
      <c r="A90" s="226" t="s">
        <v>387</v>
      </c>
      <c r="B90" s="63">
        <v>68.2</v>
      </c>
      <c r="C90" s="64">
        <v>27.47</v>
      </c>
      <c r="D90" s="64">
        <v>61.57</v>
      </c>
      <c r="E90" s="65">
        <v>297</v>
      </c>
      <c r="F90" s="66">
        <f t="shared" si="5"/>
        <v>70</v>
      </c>
      <c r="G90" s="67">
        <v>33.729999999999997</v>
      </c>
      <c r="H90" s="64">
        <v>8.5299999999999994</v>
      </c>
      <c r="I90" s="64">
        <v>42.26</v>
      </c>
      <c r="J90" s="65">
        <v>296</v>
      </c>
      <c r="K90" s="66">
        <f t="shared" si="6"/>
        <v>81</v>
      </c>
      <c r="L90" s="67">
        <v>28.85</v>
      </c>
      <c r="M90" s="65">
        <v>293</v>
      </c>
      <c r="N90" s="66">
        <f t="shared" si="7"/>
        <v>87</v>
      </c>
      <c r="O90" s="67">
        <v>64.56</v>
      </c>
      <c r="P90" s="65">
        <v>157</v>
      </c>
      <c r="Q90" s="66">
        <f t="shared" si="8"/>
        <v>80</v>
      </c>
      <c r="R90" s="67">
        <v>200.38</v>
      </c>
      <c r="S90" s="68">
        <v>157</v>
      </c>
      <c r="T90" s="66">
        <f t="shared" si="9"/>
        <v>84</v>
      </c>
    </row>
    <row r="91" spans="1:20" s="62" customFormat="1" ht="18" customHeight="1" thickBot="1">
      <c r="A91" s="227" t="s">
        <v>182</v>
      </c>
      <c r="B91" s="69">
        <v>68.88</v>
      </c>
      <c r="C91" s="70">
        <v>21.61</v>
      </c>
      <c r="D91" s="70">
        <v>56.04</v>
      </c>
      <c r="E91" s="71">
        <v>663</v>
      </c>
      <c r="F91" s="72">
        <f t="shared" si="5"/>
        <v>148</v>
      </c>
      <c r="G91" s="73">
        <v>34.53</v>
      </c>
      <c r="H91" s="70">
        <v>10.1</v>
      </c>
      <c r="I91" s="70">
        <v>44.62</v>
      </c>
      <c r="J91" s="71">
        <v>660</v>
      </c>
      <c r="K91" s="72">
        <f t="shared" si="6"/>
        <v>67</v>
      </c>
      <c r="L91" s="73">
        <v>32.75</v>
      </c>
      <c r="M91" s="71">
        <v>656</v>
      </c>
      <c r="N91" s="72">
        <f t="shared" si="7"/>
        <v>54</v>
      </c>
      <c r="O91" s="73">
        <v>63.66</v>
      </c>
      <c r="P91" s="71">
        <v>372</v>
      </c>
      <c r="Q91" s="72">
        <f t="shared" si="8"/>
        <v>82</v>
      </c>
      <c r="R91" s="73">
        <v>198.83</v>
      </c>
      <c r="S91" s="74">
        <v>372</v>
      </c>
      <c r="T91" s="72">
        <f t="shared" si="9"/>
        <v>85</v>
      </c>
    </row>
    <row r="92" spans="1:20" s="62" customFormat="1" ht="18" customHeight="1">
      <c r="A92" s="226" t="s">
        <v>67</v>
      </c>
      <c r="B92" s="63">
        <v>63.42</v>
      </c>
      <c r="C92" s="64">
        <v>26.34</v>
      </c>
      <c r="D92" s="64">
        <v>58.05</v>
      </c>
      <c r="E92" s="65">
        <v>59</v>
      </c>
      <c r="F92" s="66">
        <f t="shared" si="5"/>
        <v>114</v>
      </c>
      <c r="G92" s="67">
        <v>38.69</v>
      </c>
      <c r="H92" s="64">
        <v>12.96</v>
      </c>
      <c r="I92" s="64">
        <v>51.65</v>
      </c>
      <c r="J92" s="65">
        <v>59</v>
      </c>
      <c r="K92" s="66">
        <f t="shared" si="6"/>
        <v>37</v>
      </c>
      <c r="L92" s="67">
        <v>25.84</v>
      </c>
      <c r="M92" s="65">
        <v>58</v>
      </c>
      <c r="N92" s="66">
        <f t="shared" si="7"/>
        <v>141</v>
      </c>
      <c r="O92" s="67">
        <v>57.39</v>
      </c>
      <c r="P92" s="65">
        <v>27</v>
      </c>
      <c r="Q92" s="66">
        <f t="shared" si="8"/>
        <v>115</v>
      </c>
      <c r="R92" s="67">
        <v>198.14</v>
      </c>
      <c r="S92" s="68">
        <v>27</v>
      </c>
      <c r="T92" s="66">
        <f t="shared" si="9"/>
        <v>86</v>
      </c>
    </row>
    <row r="93" spans="1:20" s="62" customFormat="1" ht="18" customHeight="1">
      <c r="A93" s="226" t="s">
        <v>68</v>
      </c>
      <c r="B93" s="63">
        <v>61.91</v>
      </c>
      <c r="C93" s="64">
        <v>25.98</v>
      </c>
      <c r="D93" s="64">
        <v>56.94</v>
      </c>
      <c r="E93" s="65">
        <v>526</v>
      </c>
      <c r="F93" s="66">
        <f t="shared" si="5"/>
        <v>131</v>
      </c>
      <c r="G93" s="67">
        <v>29.7</v>
      </c>
      <c r="H93" s="64">
        <v>8.7899999999999991</v>
      </c>
      <c r="I93" s="64">
        <v>38.49</v>
      </c>
      <c r="J93" s="65">
        <v>525</v>
      </c>
      <c r="K93" s="66">
        <f t="shared" si="6"/>
        <v>116</v>
      </c>
      <c r="L93" s="67">
        <v>29.89</v>
      </c>
      <c r="M93" s="65">
        <v>520</v>
      </c>
      <c r="N93" s="66">
        <f t="shared" si="7"/>
        <v>74</v>
      </c>
      <c r="O93" s="67">
        <v>63.62</v>
      </c>
      <c r="P93" s="65">
        <v>315</v>
      </c>
      <c r="Q93" s="66">
        <f t="shared" si="8"/>
        <v>83</v>
      </c>
      <c r="R93" s="67">
        <v>197.8</v>
      </c>
      <c r="S93" s="68">
        <v>315</v>
      </c>
      <c r="T93" s="66">
        <f t="shared" si="9"/>
        <v>87</v>
      </c>
    </row>
    <row r="94" spans="1:20" s="62" customFormat="1" ht="18" customHeight="1">
      <c r="A94" s="226" t="s">
        <v>112</v>
      </c>
      <c r="B94" s="63">
        <v>62.12</v>
      </c>
      <c r="C94" s="64">
        <v>26.51</v>
      </c>
      <c r="D94" s="64">
        <v>57.57</v>
      </c>
      <c r="E94" s="65">
        <v>164</v>
      </c>
      <c r="F94" s="66">
        <f t="shared" si="5"/>
        <v>121</v>
      </c>
      <c r="G94" s="67">
        <v>32.93</v>
      </c>
      <c r="H94" s="64">
        <v>7.4</v>
      </c>
      <c r="I94" s="64">
        <v>40.33</v>
      </c>
      <c r="J94" s="65">
        <v>165</v>
      </c>
      <c r="K94" s="66">
        <f t="shared" si="6"/>
        <v>99</v>
      </c>
      <c r="L94" s="67">
        <v>29.2</v>
      </c>
      <c r="M94" s="65">
        <v>160</v>
      </c>
      <c r="N94" s="66">
        <f t="shared" si="7"/>
        <v>83</v>
      </c>
      <c r="O94" s="67">
        <v>62.46</v>
      </c>
      <c r="P94" s="65">
        <v>123</v>
      </c>
      <c r="Q94" s="66">
        <f t="shared" si="8"/>
        <v>87</v>
      </c>
      <c r="R94" s="67">
        <v>197.58</v>
      </c>
      <c r="S94" s="68">
        <v>123</v>
      </c>
      <c r="T94" s="66">
        <f t="shared" si="9"/>
        <v>88</v>
      </c>
    </row>
    <row r="95" spans="1:20" s="62" customFormat="1" ht="18" customHeight="1">
      <c r="A95" s="226" t="s">
        <v>388</v>
      </c>
      <c r="B95" s="63">
        <v>62.94</v>
      </c>
      <c r="C95" s="64">
        <v>23.49</v>
      </c>
      <c r="D95" s="64">
        <v>54.96</v>
      </c>
      <c r="E95" s="65">
        <v>41</v>
      </c>
      <c r="F95" s="66">
        <f t="shared" si="5"/>
        <v>167</v>
      </c>
      <c r="G95" s="67">
        <v>31.51</v>
      </c>
      <c r="H95" s="64">
        <v>9.84</v>
      </c>
      <c r="I95" s="64">
        <v>41.35</v>
      </c>
      <c r="J95" s="65">
        <v>41</v>
      </c>
      <c r="K95" s="66">
        <f t="shared" si="6"/>
        <v>87</v>
      </c>
      <c r="L95" s="67">
        <v>26.03</v>
      </c>
      <c r="M95" s="65">
        <v>38</v>
      </c>
      <c r="N95" s="66">
        <f t="shared" si="7"/>
        <v>138</v>
      </c>
      <c r="O95" s="67">
        <v>62.44</v>
      </c>
      <c r="P95" s="65">
        <v>22</v>
      </c>
      <c r="Q95" s="66">
        <f t="shared" si="8"/>
        <v>88</v>
      </c>
      <c r="R95" s="67">
        <v>197.12</v>
      </c>
      <c r="S95" s="68">
        <v>22</v>
      </c>
      <c r="T95" s="66">
        <f t="shared" si="9"/>
        <v>89</v>
      </c>
    </row>
    <row r="96" spans="1:20" s="62" customFormat="1" ht="18" customHeight="1" thickBot="1">
      <c r="A96" s="227" t="s">
        <v>281</v>
      </c>
      <c r="B96" s="69">
        <v>66.34</v>
      </c>
      <c r="C96" s="70">
        <v>28.11</v>
      </c>
      <c r="D96" s="70">
        <v>61.28</v>
      </c>
      <c r="E96" s="71">
        <v>491</v>
      </c>
      <c r="F96" s="72">
        <f t="shared" si="5"/>
        <v>73</v>
      </c>
      <c r="G96" s="73">
        <v>32.44</v>
      </c>
      <c r="H96" s="70">
        <v>9.66</v>
      </c>
      <c r="I96" s="70">
        <v>42.1</v>
      </c>
      <c r="J96" s="71">
        <v>491</v>
      </c>
      <c r="K96" s="72">
        <f t="shared" si="6"/>
        <v>82</v>
      </c>
      <c r="L96" s="73">
        <v>29.49</v>
      </c>
      <c r="M96" s="71">
        <v>487</v>
      </c>
      <c r="N96" s="72">
        <f t="shared" si="7"/>
        <v>76</v>
      </c>
      <c r="O96" s="73">
        <v>60.53</v>
      </c>
      <c r="P96" s="71">
        <v>248</v>
      </c>
      <c r="Q96" s="72">
        <f t="shared" si="8"/>
        <v>98</v>
      </c>
      <c r="R96" s="73">
        <v>195.97</v>
      </c>
      <c r="S96" s="74">
        <v>248</v>
      </c>
      <c r="T96" s="72">
        <f t="shared" si="9"/>
        <v>90</v>
      </c>
    </row>
    <row r="97" spans="1:20" s="62" customFormat="1" ht="18" customHeight="1">
      <c r="A97" s="226" t="s">
        <v>178</v>
      </c>
      <c r="B97" s="63">
        <v>67.11</v>
      </c>
      <c r="C97" s="64">
        <v>22.1</v>
      </c>
      <c r="D97" s="64">
        <v>55.65</v>
      </c>
      <c r="E97" s="65">
        <v>706</v>
      </c>
      <c r="F97" s="66">
        <f t="shared" si="5"/>
        <v>155</v>
      </c>
      <c r="G97" s="67">
        <v>33.94</v>
      </c>
      <c r="H97" s="64">
        <v>8.41</v>
      </c>
      <c r="I97" s="64">
        <v>42.34</v>
      </c>
      <c r="J97" s="65">
        <v>705</v>
      </c>
      <c r="K97" s="66">
        <f t="shared" si="6"/>
        <v>80</v>
      </c>
      <c r="L97" s="67">
        <v>30.68</v>
      </c>
      <c r="M97" s="65">
        <v>702</v>
      </c>
      <c r="N97" s="66">
        <f t="shared" si="7"/>
        <v>64</v>
      </c>
      <c r="O97" s="67">
        <v>64.8</v>
      </c>
      <c r="P97" s="65">
        <v>391</v>
      </c>
      <c r="Q97" s="66">
        <f t="shared" si="8"/>
        <v>78</v>
      </c>
      <c r="R97" s="67">
        <v>195.88</v>
      </c>
      <c r="S97" s="68">
        <v>391</v>
      </c>
      <c r="T97" s="66">
        <f t="shared" si="9"/>
        <v>91</v>
      </c>
    </row>
    <row r="98" spans="1:20" s="62" customFormat="1" ht="18" customHeight="1">
      <c r="A98" s="226" t="s">
        <v>389</v>
      </c>
      <c r="B98" s="63">
        <v>63.9</v>
      </c>
      <c r="C98" s="64">
        <v>29.37</v>
      </c>
      <c r="D98" s="64">
        <v>61.33</v>
      </c>
      <c r="E98" s="65">
        <v>155</v>
      </c>
      <c r="F98" s="66">
        <f t="shared" si="5"/>
        <v>72</v>
      </c>
      <c r="G98" s="67">
        <v>34.049999999999997</v>
      </c>
      <c r="H98" s="64">
        <v>9.39</v>
      </c>
      <c r="I98" s="64">
        <v>43.43</v>
      </c>
      <c r="J98" s="65">
        <v>155</v>
      </c>
      <c r="K98" s="66">
        <f t="shared" si="6"/>
        <v>75</v>
      </c>
      <c r="L98" s="67">
        <v>29.25</v>
      </c>
      <c r="M98" s="65">
        <v>155</v>
      </c>
      <c r="N98" s="66">
        <f t="shared" si="7"/>
        <v>82</v>
      </c>
      <c r="O98" s="67">
        <v>61.34</v>
      </c>
      <c r="P98" s="65">
        <v>85</v>
      </c>
      <c r="Q98" s="66">
        <f t="shared" si="8"/>
        <v>94</v>
      </c>
      <c r="R98" s="67">
        <v>194.38</v>
      </c>
      <c r="S98" s="68">
        <v>85</v>
      </c>
      <c r="T98" s="66">
        <f t="shared" si="9"/>
        <v>92</v>
      </c>
    </row>
    <row r="99" spans="1:20" s="62" customFormat="1" ht="18" customHeight="1">
      <c r="A99" s="226" t="s">
        <v>390</v>
      </c>
      <c r="B99" s="63">
        <v>60.67</v>
      </c>
      <c r="C99" s="64">
        <v>24.08</v>
      </c>
      <c r="D99" s="64">
        <v>54.41</v>
      </c>
      <c r="E99" s="65">
        <v>386</v>
      </c>
      <c r="F99" s="66">
        <f t="shared" si="5"/>
        <v>180</v>
      </c>
      <c r="G99" s="67">
        <v>30.1</v>
      </c>
      <c r="H99" s="64">
        <v>8.24</v>
      </c>
      <c r="I99" s="64">
        <v>38.35</v>
      </c>
      <c r="J99" s="65">
        <v>381</v>
      </c>
      <c r="K99" s="66">
        <f t="shared" si="6"/>
        <v>119</v>
      </c>
      <c r="L99" s="67">
        <v>28.73</v>
      </c>
      <c r="M99" s="65">
        <v>374</v>
      </c>
      <c r="N99" s="66">
        <f t="shared" si="7"/>
        <v>88</v>
      </c>
      <c r="O99" s="67">
        <v>61.96</v>
      </c>
      <c r="P99" s="65">
        <v>249</v>
      </c>
      <c r="Q99" s="66">
        <f t="shared" si="8"/>
        <v>90</v>
      </c>
      <c r="R99" s="67">
        <v>194.37</v>
      </c>
      <c r="S99" s="68">
        <v>249</v>
      </c>
      <c r="T99" s="66">
        <f t="shared" si="9"/>
        <v>93</v>
      </c>
    </row>
    <row r="100" spans="1:20" s="62" customFormat="1" ht="18" customHeight="1">
      <c r="A100" s="226" t="s">
        <v>80</v>
      </c>
      <c r="B100" s="63">
        <v>66.67</v>
      </c>
      <c r="C100" s="64">
        <v>27.8</v>
      </c>
      <c r="D100" s="64">
        <v>61.14</v>
      </c>
      <c r="E100" s="65">
        <v>169</v>
      </c>
      <c r="F100" s="66">
        <f t="shared" si="5"/>
        <v>78</v>
      </c>
      <c r="G100" s="67">
        <v>33.93</v>
      </c>
      <c r="H100" s="64">
        <v>11.6</v>
      </c>
      <c r="I100" s="64">
        <v>45.53</v>
      </c>
      <c r="J100" s="65">
        <v>169</v>
      </c>
      <c r="K100" s="66">
        <f t="shared" si="6"/>
        <v>63</v>
      </c>
      <c r="L100" s="67">
        <v>27.51</v>
      </c>
      <c r="M100" s="65">
        <v>165</v>
      </c>
      <c r="N100" s="66">
        <f t="shared" si="7"/>
        <v>106</v>
      </c>
      <c r="O100" s="67">
        <v>56.83</v>
      </c>
      <c r="P100" s="65">
        <v>112</v>
      </c>
      <c r="Q100" s="66">
        <f t="shared" si="8"/>
        <v>120</v>
      </c>
      <c r="R100" s="67">
        <v>194.24</v>
      </c>
      <c r="S100" s="68">
        <v>112</v>
      </c>
      <c r="T100" s="66">
        <f t="shared" si="9"/>
        <v>94</v>
      </c>
    </row>
    <row r="101" spans="1:20" s="62" customFormat="1" ht="18" customHeight="1" thickBot="1">
      <c r="A101" s="227" t="s">
        <v>190</v>
      </c>
      <c r="B101" s="69">
        <v>63.89</v>
      </c>
      <c r="C101" s="70">
        <v>25</v>
      </c>
      <c r="D101" s="70">
        <v>56.94</v>
      </c>
      <c r="E101" s="71">
        <v>252</v>
      </c>
      <c r="F101" s="72">
        <f t="shared" si="5"/>
        <v>131</v>
      </c>
      <c r="G101" s="73">
        <v>31.76</v>
      </c>
      <c r="H101" s="70">
        <v>6.49</v>
      </c>
      <c r="I101" s="70">
        <v>38.25</v>
      </c>
      <c r="J101" s="71">
        <v>251</v>
      </c>
      <c r="K101" s="72">
        <f t="shared" si="6"/>
        <v>122</v>
      </c>
      <c r="L101" s="73">
        <v>29.42</v>
      </c>
      <c r="M101" s="71">
        <v>251</v>
      </c>
      <c r="N101" s="72">
        <f t="shared" si="7"/>
        <v>79</v>
      </c>
      <c r="O101" s="73">
        <v>63.84</v>
      </c>
      <c r="P101" s="71">
        <v>162</v>
      </c>
      <c r="Q101" s="72">
        <f t="shared" si="8"/>
        <v>81</v>
      </c>
      <c r="R101" s="73">
        <v>194.13</v>
      </c>
      <c r="S101" s="74">
        <v>162</v>
      </c>
      <c r="T101" s="72">
        <f t="shared" si="9"/>
        <v>95</v>
      </c>
    </row>
    <row r="102" spans="1:20" s="62" customFormat="1" ht="18" customHeight="1">
      <c r="A102" s="226" t="s">
        <v>201</v>
      </c>
      <c r="B102" s="63">
        <v>68.73</v>
      </c>
      <c r="C102" s="64">
        <v>22.68</v>
      </c>
      <c r="D102" s="64">
        <v>57.01</v>
      </c>
      <c r="E102" s="65">
        <v>397</v>
      </c>
      <c r="F102" s="66">
        <f t="shared" si="5"/>
        <v>129</v>
      </c>
      <c r="G102" s="67">
        <v>33.19</v>
      </c>
      <c r="H102" s="64">
        <v>7.39</v>
      </c>
      <c r="I102" s="64">
        <v>40.58</v>
      </c>
      <c r="J102" s="65">
        <v>395</v>
      </c>
      <c r="K102" s="66">
        <f t="shared" si="6"/>
        <v>98</v>
      </c>
      <c r="L102" s="67">
        <v>28.33</v>
      </c>
      <c r="M102" s="65">
        <v>396</v>
      </c>
      <c r="N102" s="66">
        <f t="shared" si="7"/>
        <v>94</v>
      </c>
      <c r="O102" s="67">
        <v>61.08</v>
      </c>
      <c r="P102" s="65">
        <v>190</v>
      </c>
      <c r="Q102" s="66">
        <f t="shared" si="8"/>
        <v>96</v>
      </c>
      <c r="R102" s="67">
        <v>193.17</v>
      </c>
      <c r="S102" s="68">
        <v>190</v>
      </c>
      <c r="T102" s="66">
        <f t="shared" si="9"/>
        <v>96</v>
      </c>
    </row>
    <row r="103" spans="1:20" s="62" customFormat="1" ht="18" customHeight="1">
      <c r="A103" s="226" t="s">
        <v>60</v>
      </c>
      <c r="B103" s="63">
        <v>63.73</v>
      </c>
      <c r="C103" s="64">
        <v>25.8</v>
      </c>
      <c r="D103" s="64">
        <v>57.66</v>
      </c>
      <c r="E103" s="65">
        <v>258</v>
      </c>
      <c r="F103" s="66">
        <f t="shared" si="5"/>
        <v>118</v>
      </c>
      <c r="G103" s="67">
        <v>30.14</v>
      </c>
      <c r="H103" s="64">
        <v>8.34</v>
      </c>
      <c r="I103" s="64">
        <v>38.47</v>
      </c>
      <c r="J103" s="65">
        <v>258</v>
      </c>
      <c r="K103" s="66">
        <f t="shared" si="6"/>
        <v>117</v>
      </c>
      <c r="L103" s="67">
        <v>24.63</v>
      </c>
      <c r="M103" s="65">
        <v>256</v>
      </c>
      <c r="N103" s="66">
        <f t="shared" si="7"/>
        <v>156</v>
      </c>
      <c r="O103" s="67">
        <v>56.94</v>
      </c>
      <c r="P103" s="65">
        <v>130</v>
      </c>
      <c r="Q103" s="66">
        <f t="shared" si="8"/>
        <v>119</v>
      </c>
      <c r="R103" s="67">
        <v>192.99</v>
      </c>
      <c r="S103" s="68">
        <v>130</v>
      </c>
      <c r="T103" s="66">
        <f t="shared" si="9"/>
        <v>97</v>
      </c>
    </row>
    <row r="104" spans="1:20" s="62" customFormat="1" ht="18" customHeight="1">
      <c r="A104" s="226" t="s">
        <v>230</v>
      </c>
      <c r="B104" s="63">
        <v>67.81</v>
      </c>
      <c r="C104" s="64">
        <v>25.8</v>
      </c>
      <c r="D104" s="64">
        <v>59.71</v>
      </c>
      <c r="E104" s="65">
        <v>288</v>
      </c>
      <c r="F104" s="66">
        <f t="shared" si="5"/>
        <v>93</v>
      </c>
      <c r="G104" s="67">
        <v>32.85</v>
      </c>
      <c r="H104" s="64">
        <v>11.14</v>
      </c>
      <c r="I104" s="64">
        <v>43.99</v>
      </c>
      <c r="J104" s="65">
        <v>288</v>
      </c>
      <c r="K104" s="66">
        <f t="shared" si="6"/>
        <v>72</v>
      </c>
      <c r="L104" s="67">
        <v>30.36</v>
      </c>
      <c r="M104" s="65">
        <v>287</v>
      </c>
      <c r="N104" s="66">
        <f t="shared" si="7"/>
        <v>66</v>
      </c>
      <c r="O104" s="67">
        <v>58</v>
      </c>
      <c r="P104" s="65">
        <v>286</v>
      </c>
      <c r="Q104" s="66">
        <f t="shared" si="8"/>
        <v>111</v>
      </c>
      <c r="R104" s="67">
        <v>192.16</v>
      </c>
      <c r="S104" s="68">
        <v>286</v>
      </c>
      <c r="T104" s="66">
        <f t="shared" si="9"/>
        <v>98</v>
      </c>
    </row>
    <row r="105" spans="1:20" s="62" customFormat="1" ht="18" customHeight="1">
      <c r="A105" s="226" t="s">
        <v>107</v>
      </c>
      <c r="B105" s="63">
        <v>65.95</v>
      </c>
      <c r="C105" s="64">
        <v>29.54</v>
      </c>
      <c r="D105" s="64">
        <v>62.52</v>
      </c>
      <c r="E105" s="65">
        <v>186</v>
      </c>
      <c r="F105" s="66">
        <f t="shared" si="5"/>
        <v>61</v>
      </c>
      <c r="G105" s="67">
        <v>32.31</v>
      </c>
      <c r="H105" s="64">
        <v>11.38</v>
      </c>
      <c r="I105" s="64">
        <v>43.68</v>
      </c>
      <c r="J105" s="65">
        <v>186</v>
      </c>
      <c r="K105" s="66">
        <f t="shared" si="6"/>
        <v>74</v>
      </c>
      <c r="L105" s="67">
        <v>27.9</v>
      </c>
      <c r="M105" s="65">
        <v>186</v>
      </c>
      <c r="N105" s="66">
        <f t="shared" si="7"/>
        <v>97</v>
      </c>
      <c r="O105" s="67">
        <v>59.33</v>
      </c>
      <c r="P105" s="65">
        <v>123</v>
      </c>
      <c r="Q105" s="66">
        <f t="shared" si="8"/>
        <v>104</v>
      </c>
      <c r="R105" s="67">
        <v>192.01</v>
      </c>
      <c r="S105" s="68">
        <v>123</v>
      </c>
      <c r="T105" s="66">
        <f t="shared" si="9"/>
        <v>99</v>
      </c>
    </row>
    <row r="106" spans="1:20" s="62" customFormat="1" ht="18" customHeight="1" thickBot="1">
      <c r="A106" s="227" t="s">
        <v>227</v>
      </c>
      <c r="B106" s="69">
        <v>70.59</v>
      </c>
      <c r="C106" s="70">
        <v>25.39</v>
      </c>
      <c r="D106" s="70">
        <v>60.69</v>
      </c>
      <c r="E106" s="71">
        <v>89</v>
      </c>
      <c r="F106" s="72">
        <f t="shared" si="5"/>
        <v>81</v>
      </c>
      <c r="G106" s="73">
        <v>34.51</v>
      </c>
      <c r="H106" s="70">
        <v>9.9700000000000006</v>
      </c>
      <c r="I106" s="70">
        <v>44.47</v>
      </c>
      <c r="J106" s="71">
        <v>89</v>
      </c>
      <c r="K106" s="72">
        <f t="shared" si="6"/>
        <v>70</v>
      </c>
      <c r="L106" s="73">
        <v>33.74</v>
      </c>
      <c r="M106" s="71">
        <v>89</v>
      </c>
      <c r="N106" s="72">
        <f t="shared" si="7"/>
        <v>45</v>
      </c>
      <c r="O106" s="73">
        <v>52.99</v>
      </c>
      <c r="P106" s="71">
        <v>89</v>
      </c>
      <c r="Q106" s="72">
        <f t="shared" si="8"/>
        <v>145</v>
      </c>
      <c r="R106" s="73">
        <v>191.89</v>
      </c>
      <c r="S106" s="74">
        <v>89</v>
      </c>
      <c r="T106" s="72">
        <f t="shared" si="9"/>
        <v>100</v>
      </c>
    </row>
    <row r="107" spans="1:20" s="62" customFormat="1" ht="18" customHeight="1">
      <c r="A107" s="226" t="s">
        <v>391</v>
      </c>
      <c r="B107" s="63">
        <v>65.260000000000005</v>
      </c>
      <c r="C107" s="64">
        <v>28.56</v>
      </c>
      <c r="D107" s="64">
        <v>61.18</v>
      </c>
      <c r="E107" s="65">
        <v>434</v>
      </c>
      <c r="F107" s="66">
        <f t="shared" si="5"/>
        <v>77</v>
      </c>
      <c r="G107" s="67">
        <v>30.99</v>
      </c>
      <c r="H107" s="64">
        <v>8.2100000000000009</v>
      </c>
      <c r="I107" s="64">
        <v>39.200000000000003</v>
      </c>
      <c r="J107" s="65">
        <v>434</v>
      </c>
      <c r="K107" s="66">
        <f t="shared" si="6"/>
        <v>110</v>
      </c>
      <c r="L107" s="67">
        <v>26.14</v>
      </c>
      <c r="M107" s="65">
        <v>434</v>
      </c>
      <c r="N107" s="66">
        <f t="shared" si="7"/>
        <v>136</v>
      </c>
      <c r="O107" s="67">
        <v>59.02</v>
      </c>
      <c r="P107" s="65">
        <v>187</v>
      </c>
      <c r="Q107" s="66">
        <f t="shared" si="8"/>
        <v>106</v>
      </c>
      <c r="R107" s="67">
        <v>190.1</v>
      </c>
      <c r="S107" s="68">
        <v>187</v>
      </c>
      <c r="T107" s="66">
        <f t="shared" si="9"/>
        <v>101</v>
      </c>
    </row>
    <row r="108" spans="1:20" s="62" customFormat="1" ht="18" customHeight="1">
      <c r="A108" s="226" t="s">
        <v>91</v>
      </c>
      <c r="B108" s="63">
        <v>68.099999999999994</v>
      </c>
      <c r="C108" s="64">
        <v>27.15</v>
      </c>
      <c r="D108" s="64">
        <v>61.2</v>
      </c>
      <c r="E108" s="65">
        <v>323</v>
      </c>
      <c r="F108" s="66">
        <f t="shared" si="5"/>
        <v>75</v>
      </c>
      <c r="G108" s="67">
        <v>31.67</v>
      </c>
      <c r="H108" s="64">
        <v>7.88</v>
      </c>
      <c r="I108" s="64">
        <v>39.549999999999997</v>
      </c>
      <c r="J108" s="65">
        <v>321</v>
      </c>
      <c r="K108" s="66">
        <f t="shared" si="6"/>
        <v>105</v>
      </c>
      <c r="L108" s="67">
        <v>28.36</v>
      </c>
      <c r="M108" s="65">
        <v>314</v>
      </c>
      <c r="N108" s="66">
        <f t="shared" si="7"/>
        <v>92</v>
      </c>
      <c r="O108" s="67">
        <v>62.06</v>
      </c>
      <c r="P108" s="65">
        <v>211</v>
      </c>
      <c r="Q108" s="66">
        <f t="shared" si="8"/>
        <v>89</v>
      </c>
      <c r="R108" s="67">
        <v>189.77</v>
      </c>
      <c r="S108" s="68">
        <v>211</v>
      </c>
      <c r="T108" s="66">
        <f t="shared" si="9"/>
        <v>102</v>
      </c>
    </row>
    <row r="109" spans="1:20" s="62" customFormat="1" ht="18" customHeight="1">
      <c r="A109" s="226" t="s">
        <v>109</v>
      </c>
      <c r="B109" s="63">
        <v>59.76</v>
      </c>
      <c r="C109" s="64">
        <v>25.99</v>
      </c>
      <c r="D109" s="64">
        <v>55.87</v>
      </c>
      <c r="E109" s="65">
        <v>618</v>
      </c>
      <c r="F109" s="66">
        <f t="shared" si="5"/>
        <v>152</v>
      </c>
      <c r="G109" s="67">
        <v>28.34</v>
      </c>
      <c r="H109" s="64">
        <v>9.93</v>
      </c>
      <c r="I109" s="64">
        <v>38.270000000000003</v>
      </c>
      <c r="J109" s="65">
        <v>617</v>
      </c>
      <c r="K109" s="66">
        <f t="shared" si="6"/>
        <v>120</v>
      </c>
      <c r="L109" s="67">
        <v>26.47</v>
      </c>
      <c r="M109" s="65">
        <v>617</v>
      </c>
      <c r="N109" s="66">
        <f t="shared" si="7"/>
        <v>130</v>
      </c>
      <c r="O109" s="67">
        <v>57.87</v>
      </c>
      <c r="P109" s="65">
        <v>387</v>
      </c>
      <c r="Q109" s="66">
        <f t="shared" si="8"/>
        <v>113</v>
      </c>
      <c r="R109" s="67">
        <v>188.91</v>
      </c>
      <c r="S109" s="68">
        <v>387</v>
      </c>
      <c r="T109" s="66">
        <f t="shared" si="9"/>
        <v>103</v>
      </c>
    </row>
    <row r="110" spans="1:20" s="62" customFormat="1" ht="18" customHeight="1">
      <c r="A110" s="226" t="s">
        <v>186</v>
      </c>
      <c r="B110" s="63">
        <v>67.12</v>
      </c>
      <c r="C110" s="64">
        <v>31.24</v>
      </c>
      <c r="D110" s="64">
        <v>64.8</v>
      </c>
      <c r="E110" s="65">
        <v>210</v>
      </c>
      <c r="F110" s="66">
        <f t="shared" si="5"/>
        <v>34</v>
      </c>
      <c r="G110" s="67">
        <v>30.9</v>
      </c>
      <c r="H110" s="64">
        <v>10.56</v>
      </c>
      <c r="I110" s="64">
        <v>41.46</v>
      </c>
      <c r="J110" s="65">
        <v>210</v>
      </c>
      <c r="K110" s="66">
        <f t="shared" si="6"/>
        <v>86</v>
      </c>
      <c r="L110" s="67">
        <v>29.99</v>
      </c>
      <c r="M110" s="65">
        <v>210</v>
      </c>
      <c r="N110" s="66">
        <f t="shared" si="7"/>
        <v>71</v>
      </c>
      <c r="O110" s="67">
        <v>52.76</v>
      </c>
      <c r="P110" s="65">
        <v>208</v>
      </c>
      <c r="Q110" s="66">
        <f t="shared" si="8"/>
        <v>147</v>
      </c>
      <c r="R110" s="67">
        <v>188.5</v>
      </c>
      <c r="S110" s="68">
        <v>208</v>
      </c>
      <c r="T110" s="66">
        <f t="shared" si="9"/>
        <v>104</v>
      </c>
    </row>
    <row r="111" spans="1:20" s="62" customFormat="1" ht="18" customHeight="1" thickBot="1">
      <c r="A111" s="227" t="s">
        <v>392</v>
      </c>
      <c r="B111" s="69">
        <v>62.34</v>
      </c>
      <c r="C111" s="70">
        <v>22.64</v>
      </c>
      <c r="D111" s="70">
        <v>53.81</v>
      </c>
      <c r="E111" s="71">
        <v>219</v>
      </c>
      <c r="F111" s="72">
        <f t="shared" si="5"/>
        <v>186</v>
      </c>
      <c r="G111" s="73">
        <v>27.71</v>
      </c>
      <c r="H111" s="70">
        <v>7.14</v>
      </c>
      <c r="I111" s="70">
        <v>34.85</v>
      </c>
      <c r="J111" s="71">
        <v>219</v>
      </c>
      <c r="K111" s="72">
        <f t="shared" si="6"/>
        <v>150</v>
      </c>
      <c r="L111" s="73">
        <v>22.26</v>
      </c>
      <c r="M111" s="71">
        <v>218</v>
      </c>
      <c r="N111" s="72">
        <f t="shared" si="7"/>
        <v>209</v>
      </c>
      <c r="O111" s="73">
        <v>61.9</v>
      </c>
      <c r="P111" s="71">
        <v>76</v>
      </c>
      <c r="Q111" s="72">
        <f t="shared" si="8"/>
        <v>92</v>
      </c>
      <c r="R111" s="73">
        <v>188.02</v>
      </c>
      <c r="S111" s="74">
        <v>76</v>
      </c>
      <c r="T111" s="72">
        <f t="shared" si="9"/>
        <v>105</v>
      </c>
    </row>
    <row r="112" spans="1:20" s="62" customFormat="1" ht="18" customHeight="1">
      <c r="A112" s="226" t="s">
        <v>393</v>
      </c>
      <c r="B112" s="63">
        <v>66.28</v>
      </c>
      <c r="C112" s="64">
        <v>30.08</v>
      </c>
      <c r="D112" s="64">
        <v>63.22</v>
      </c>
      <c r="E112" s="65">
        <v>494</v>
      </c>
      <c r="F112" s="66">
        <f t="shared" si="5"/>
        <v>52</v>
      </c>
      <c r="G112" s="67">
        <v>29.81</v>
      </c>
      <c r="H112" s="64">
        <v>13.51</v>
      </c>
      <c r="I112" s="64">
        <v>43.32</v>
      </c>
      <c r="J112" s="65">
        <v>494</v>
      </c>
      <c r="K112" s="66">
        <f t="shared" si="6"/>
        <v>76</v>
      </c>
      <c r="L112" s="67">
        <v>27.82</v>
      </c>
      <c r="M112" s="65">
        <v>490</v>
      </c>
      <c r="N112" s="66">
        <f t="shared" si="7"/>
        <v>99</v>
      </c>
      <c r="O112" s="67">
        <v>52.16</v>
      </c>
      <c r="P112" s="65">
        <v>490</v>
      </c>
      <c r="Q112" s="66">
        <f t="shared" si="8"/>
        <v>152</v>
      </c>
      <c r="R112" s="67">
        <v>186.88</v>
      </c>
      <c r="S112" s="68">
        <v>490</v>
      </c>
      <c r="T112" s="66">
        <f t="shared" si="9"/>
        <v>106</v>
      </c>
    </row>
    <row r="113" spans="1:20" s="62" customFormat="1" ht="18" customHeight="1">
      <c r="A113" s="226" t="s">
        <v>194</v>
      </c>
      <c r="B113" s="63">
        <v>65.38</v>
      </c>
      <c r="C113" s="64">
        <v>25.33</v>
      </c>
      <c r="D113" s="64">
        <v>58.02</v>
      </c>
      <c r="E113" s="65">
        <v>123</v>
      </c>
      <c r="F113" s="66">
        <f t="shared" si="5"/>
        <v>115</v>
      </c>
      <c r="G113" s="67">
        <v>31.61</v>
      </c>
      <c r="H113" s="64">
        <v>8.1</v>
      </c>
      <c r="I113" s="64">
        <v>39.71</v>
      </c>
      <c r="J113" s="65">
        <v>123</v>
      </c>
      <c r="K113" s="66">
        <f t="shared" si="6"/>
        <v>103</v>
      </c>
      <c r="L113" s="67">
        <v>22.66</v>
      </c>
      <c r="M113" s="65">
        <v>122</v>
      </c>
      <c r="N113" s="66">
        <f t="shared" si="7"/>
        <v>202</v>
      </c>
      <c r="O113" s="67">
        <v>57.28</v>
      </c>
      <c r="P113" s="65">
        <v>47</v>
      </c>
      <c r="Q113" s="66">
        <f t="shared" si="8"/>
        <v>116</v>
      </c>
      <c r="R113" s="67">
        <v>186.7</v>
      </c>
      <c r="S113" s="68">
        <v>47</v>
      </c>
      <c r="T113" s="66">
        <f t="shared" si="9"/>
        <v>107</v>
      </c>
    </row>
    <row r="114" spans="1:20" s="62" customFormat="1" ht="18" customHeight="1">
      <c r="A114" s="226" t="s">
        <v>290</v>
      </c>
      <c r="B114" s="63">
        <v>66.58</v>
      </c>
      <c r="C114" s="64">
        <v>26.66</v>
      </c>
      <c r="D114" s="64">
        <v>59.95</v>
      </c>
      <c r="E114" s="65">
        <v>173</v>
      </c>
      <c r="F114" s="66">
        <f t="shared" si="5"/>
        <v>90</v>
      </c>
      <c r="G114" s="67">
        <v>31.86</v>
      </c>
      <c r="H114" s="64">
        <v>9.23</v>
      </c>
      <c r="I114" s="64">
        <v>41.09</v>
      </c>
      <c r="J114" s="65">
        <v>172</v>
      </c>
      <c r="K114" s="66">
        <f t="shared" si="6"/>
        <v>91</v>
      </c>
      <c r="L114" s="67">
        <v>26.59</v>
      </c>
      <c r="M114" s="65">
        <v>172</v>
      </c>
      <c r="N114" s="66">
        <f t="shared" si="7"/>
        <v>127</v>
      </c>
      <c r="O114" s="67">
        <v>60.17</v>
      </c>
      <c r="P114" s="65">
        <v>82</v>
      </c>
      <c r="Q114" s="66">
        <f t="shared" si="8"/>
        <v>101</v>
      </c>
      <c r="R114" s="67">
        <v>186.24</v>
      </c>
      <c r="S114" s="68">
        <v>82</v>
      </c>
      <c r="T114" s="66">
        <f t="shared" si="9"/>
        <v>108</v>
      </c>
    </row>
    <row r="115" spans="1:20" s="62" customFormat="1" ht="18" customHeight="1">
      <c r="A115" s="226" t="s">
        <v>284</v>
      </c>
      <c r="B115" s="63">
        <v>67.430000000000007</v>
      </c>
      <c r="C115" s="64">
        <v>24</v>
      </c>
      <c r="D115" s="64">
        <v>57.71</v>
      </c>
      <c r="E115" s="65">
        <v>708</v>
      </c>
      <c r="F115" s="66">
        <f t="shared" si="5"/>
        <v>117</v>
      </c>
      <c r="G115" s="67">
        <v>30.27</v>
      </c>
      <c r="H115" s="64">
        <v>7.52</v>
      </c>
      <c r="I115" s="64">
        <v>37.79</v>
      </c>
      <c r="J115" s="65">
        <v>704</v>
      </c>
      <c r="K115" s="66">
        <f t="shared" si="6"/>
        <v>131</v>
      </c>
      <c r="L115" s="67">
        <v>28.34</v>
      </c>
      <c r="M115" s="65">
        <v>706</v>
      </c>
      <c r="N115" s="66">
        <f t="shared" si="7"/>
        <v>93</v>
      </c>
      <c r="O115" s="67">
        <v>61.3</v>
      </c>
      <c r="P115" s="65">
        <v>433</v>
      </c>
      <c r="Q115" s="66">
        <f t="shared" si="8"/>
        <v>95</v>
      </c>
      <c r="R115" s="67">
        <v>185.5</v>
      </c>
      <c r="S115" s="68">
        <v>433</v>
      </c>
      <c r="T115" s="66">
        <f t="shared" si="9"/>
        <v>109</v>
      </c>
    </row>
    <row r="116" spans="1:20" s="62" customFormat="1" ht="18" customHeight="1" thickBot="1">
      <c r="A116" s="227" t="s">
        <v>394</v>
      </c>
      <c r="B116" s="69">
        <v>63.45</v>
      </c>
      <c r="C116" s="70">
        <v>28.13</v>
      </c>
      <c r="D116" s="70">
        <v>59.85</v>
      </c>
      <c r="E116" s="71">
        <v>176</v>
      </c>
      <c r="F116" s="72">
        <f t="shared" si="5"/>
        <v>91</v>
      </c>
      <c r="G116" s="73">
        <v>30.83</v>
      </c>
      <c r="H116" s="70">
        <v>10.31</v>
      </c>
      <c r="I116" s="70">
        <v>41.14</v>
      </c>
      <c r="J116" s="71">
        <v>174</v>
      </c>
      <c r="K116" s="72">
        <f t="shared" si="6"/>
        <v>89</v>
      </c>
      <c r="L116" s="73">
        <v>28.65</v>
      </c>
      <c r="M116" s="71">
        <v>174</v>
      </c>
      <c r="N116" s="72">
        <f t="shared" si="7"/>
        <v>89</v>
      </c>
      <c r="O116" s="73">
        <v>55.85</v>
      </c>
      <c r="P116" s="71">
        <v>175</v>
      </c>
      <c r="Q116" s="72">
        <f t="shared" si="8"/>
        <v>125</v>
      </c>
      <c r="R116" s="73">
        <v>185.08</v>
      </c>
      <c r="S116" s="74">
        <v>175</v>
      </c>
      <c r="T116" s="72">
        <f t="shared" si="9"/>
        <v>110</v>
      </c>
    </row>
    <row r="117" spans="1:20" s="62" customFormat="1" ht="18" customHeight="1">
      <c r="A117" s="226" t="s">
        <v>191</v>
      </c>
      <c r="B117" s="63">
        <v>51.98</v>
      </c>
      <c r="C117" s="64">
        <v>21.47</v>
      </c>
      <c r="D117" s="64">
        <v>47.46</v>
      </c>
      <c r="E117" s="65">
        <v>350</v>
      </c>
      <c r="F117" s="66">
        <f t="shared" si="5"/>
        <v>254</v>
      </c>
      <c r="G117" s="67">
        <v>24.28</v>
      </c>
      <c r="H117" s="64">
        <v>4.82</v>
      </c>
      <c r="I117" s="64">
        <v>29.11</v>
      </c>
      <c r="J117" s="65">
        <v>350</v>
      </c>
      <c r="K117" s="66">
        <f t="shared" si="6"/>
        <v>204</v>
      </c>
      <c r="L117" s="67">
        <v>19.34</v>
      </c>
      <c r="M117" s="65">
        <v>349</v>
      </c>
      <c r="N117" s="66">
        <f t="shared" si="7"/>
        <v>248</v>
      </c>
      <c r="O117" s="67">
        <v>59.07</v>
      </c>
      <c r="P117" s="65">
        <v>63</v>
      </c>
      <c r="Q117" s="66">
        <f t="shared" si="8"/>
        <v>105</v>
      </c>
      <c r="R117" s="67">
        <v>184.7</v>
      </c>
      <c r="S117" s="68">
        <v>63</v>
      </c>
      <c r="T117" s="66">
        <f t="shared" si="9"/>
        <v>111</v>
      </c>
    </row>
    <row r="118" spans="1:20" s="62" customFormat="1" ht="18" customHeight="1">
      <c r="A118" s="226" t="s">
        <v>59</v>
      </c>
      <c r="B118" s="63">
        <v>63.71</v>
      </c>
      <c r="C118" s="64">
        <v>25.02</v>
      </c>
      <c r="D118" s="64">
        <v>56.88</v>
      </c>
      <c r="E118" s="65">
        <v>164</v>
      </c>
      <c r="F118" s="66">
        <f t="shared" si="5"/>
        <v>134</v>
      </c>
      <c r="G118" s="67">
        <v>31.31</v>
      </c>
      <c r="H118" s="64">
        <v>9.65</v>
      </c>
      <c r="I118" s="64">
        <v>40.950000000000003</v>
      </c>
      <c r="J118" s="65">
        <v>162</v>
      </c>
      <c r="K118" s="66">
        <f t="shared" si="6"/>
        <v>92</v>
      </c>
      <c r="L118" s="67">
        <v>29.48</v>
      </c>
      <c r="M118" s="65">
        <v>163</v>
      </c>
      <c r="N118" s="66">
        <f t="shared" si="7"/>
        <v>77</v>
      </c>
      <c r="O118" s="67">
        <v>57.71</v>
      </c>
      <c r="P118" s="65">
        <v>164</v>
      </c>
      <c r="Q118" s="66">
        <f t="shared" si="8"/>
        <v>114</v>
      </c>
      <c r="R118" s="67">
        <v>184.34</v>
      </c>
      <c r="S118" s="68">
        <v>164</v>
      </c>
      <c r="T118" s="66">
        <f t="shared" si="9"/>
        <v>112</v>
      </c>
    </row>
    <row r="119" spans="1:20" s="62" customFormat="1" ht="18" customHeight="1">
      <c r="A119" s="226" t="s">
        <v>53</v>
      </c>
      <c r="B119" s="63">
        <v>60.51</v>
      </c>
      <c r="C119" s="64">
        <v>24.64</v>
      </c>
      <c r="D119" s="64">
        <v>54.89</v>
      </c>
      <c r="E119" s="65">
        <v>113</v>
      </c>
      <c r="F119" s="66">
        <f t="shared" si="5"/>
        <v>170</v>
      </c>
      <c r="G119" s="67">
        <v>28.65</v>
      </c>
      <c r="H119" s="64">
        <v>6.1</v>
      </c>
      <c r="I119" s="64">
        <v>34.75</v>
      </c>
      <c r="J119" s="65">
        <v>113</v>
      </c>
      <c r="K119" s="66">
        <f t="shared" si="6"/>
        <v>151</v>
      </c>
      <c r="L119" s="67">
        <v>26.35</v>
      </c>
      <c r="M119" s="65">
        <v>112</v>
      </c>
      <c r="N119" s="66">
        <f t="shared" si="7"/>
        <v>133</v>
      </c>
      <c r="O119" s="67">
        <v>61.94</v>
      </c>
      <c r="P119" s="65">
        <v>57</v>
      </c>
      <c r="Q119" s="66">
        <f t="shared" si="8"/>
        <v>91</v>
      </c>
      <c r="R119" s="67">
        <v>184</v>
      </c>
      <c r="S119" s="68">
        <v>57</v>
      </c>
      <c r="T119" s="66">
        <f t="shared" si="9"/>
        <v>113</v>
      </c>
    </row>
    <row r="120" spans="1:20" s="62" customFormat="1" ht="18" customHeight="1">
      <c r="A120" s="226" t="s">
        <v>395</v>
      </c>
      <c r="B120" s="63">
        <v>63.35</v>
      </c>
      <c r="C120" s="64">
        <v>25.01</v>
      </c>
      <c r="D120" s="64">
        <v>56.68</v>
      </c>
      <c r="E120" s="65">
        <v>534</v>
      </c>
      <c r="F120" s="66">
        <f t="shared" si="5"/>
        <v>139</v>
      </c>
      <c r="G120" s="67">
        <v>30.59</v>
      </c>
      <c r="H120" s="64">
        <v>8.74</v>
      </c>
      <c r="I120" s="64">
        <v>39.33</v>
      </c>
      <c r="J120" s="65">
        <v>535</v>
      </c>
      <c r="K120" s="66">
        <f t="shared" si="6"/>
        <v>108</v>
      </c>
      <c r="L120" s="67">
        <v>27.06</v>
      </c>
      <c r="M120" s="65">
        <v>531</v>
      </c>
      <c r="N120" s="66">
        <f t="shared" si="7"/>
        <v>119</v>
      </c>
      <c r="O120" s="67">
        <v>60.18</v>
      </c>
      <c r="P120" s="65">
        <v>314</v>
      </c>
      <c r="Q120" s="66">
        <f t="shared" si="8"/>
        <v>100</v>
      </c>
      <c r="R120" s="67">
        <v>183.88</v>
      </c>
      <c r="S120" s="68">
        <v>314</v>
      </c>
      <c r="T120" s="66">
        <f t="shared" si="9"/>
        <v>114</v>
      </c>
    </row>
    <row r="121" spans="1:20" s="62" customFormat="1" ht="18" customHeight="1" thickBot="1">
      <c r="A121" s="227" t="s">
        <v>197</v>
      </c>
      <c r="B121" s="69">
        <v>54.24</v>
      </c>
      <c r="C121" s="70">
        <v>19.87</v>
      </c>
      <c r="D121" s="70">
        <v>46.99</v>
      </c>
      <c r="E121" s="71">
        <v>15</v>
      </c>
      <c r="F121" s="72">
        <f t="shared" si="5"/>
        <v>256</v>
      </c>
      <c r="G121" s="73">
        <v>18.87</v>
      </c>
      <c r="H121" s="70">
        <v>1.87</v>
      </c>
      <c r="I121" s="70">
        <v>20.73</v>
      </c>
      <c r="J121" s="71">
        <v>15</v>
      </c>
      <c r="K121" s="72">
        <f t="shared" si="6"/>
        <v>269</v>
      </c>
      <c r="L121" s="73">
        <v>17.600000000000001</v>
      </c>
      <c r="M121" s="71">
        <v>15</v>
      </c>
      <c r="N121" s="72">
        <f t="shared" si="7"/>
        <v>264</v>
      </c>
      <c r="O121" s="73">
        <v>71.599999999999994</v>
      </c>
      <c r="P121" s="71">
        <v>1</v>
      </c>
      <c r="Q121" s="72">
        <f t="shared" si="8"/>
        <v>46</v>
      </c>
      <c r="R121" s="73">
        <v>183.8</v>
      </c>
      <c r="S121" s="74">
        <v>1</v>
      </c>
      <c r="T121" s="72">
        <f t="shared" si="9"/>
        <v>115</v>
      </c>
    </row>
    <row r="122" spans="1:20" s="62" customFormat="1" ht="18" customHeight="1">
      <c r="A122" s="226" t="s">
        <v>235</v>
      </c>
      <c r="B122" s="63">
        <v>64.33</v>
      </c>
      <c r="C122" s="64">
        <v>29.3</v>
      </c>
      <c r="D122" s="64">
        <v>61.47</v>
      </c>
      <c r="E122" s="65">
        <v>120</v>
      </c>
      <c r="F122" s="66">
        <f t="shared" si="5"/>
        <v>71</v>
      </c>
      <c r="G122" s="67">
        <v>26.47</v>
      </c>
      <c r="H122" s="64">
        <v>9.3000000000000007</v>
      </c>
      <c r="I122" s="64">
        <v>35.76</v>
      </c>
      <c r="J122" s="65">
        <v>120</v>
      </c>
      <c r="K122" s="66">
        <f t="shared" si="6"/>
        <v>144</v>
      </c>
      <c r="L122" s="67">
        <v>23.52</v>
      </c>
      <c r="M122" s="65">
        <v>120</v>
      </c>
      <c r="N122" s="66">
        <f t="shared" si="7"/>
        <v>179</v>
      </c>
      <c r="O122" s="67">
        <v>62.66</v>
      </c>
      <c r="P122" s="65">
        <v>69</v>
      </c>
      <c r="Q122" s="66">
        <f t="shared" si="8"/>
        <v>86</v>
      </c>
      <c r="R122" s="67">
        <v>183.15</v>
      </c>
      <c r="S122" s="68">
        <v>69</v>
      </c>
      <c r="T122" s="66">
        <f t="shared" si="9"/>
        <v>116</v>
      </c>
    </row>
    <row r="123" spans="1:20" s="62" customFormat="1" ht="18" customHeight="1">
      <c r="A123" s="226" t="s">
        <v>90</v>
      </c>
      <c r="B123" s="63">
        <v>63.14</v>
      </c>
      <c r="C123" s="64">
        <v>27.06</v>
      </c>
      <c r="D123" s="64">
        <v>58.63</v>
      </c>
      <c r="E123" s="65">
        <v>123</v>
      </c>
      <c r="F123" s="66">
        <f t="shared" si="5"/>
        <v>104</v>
      </c>
      <c r="G123" s="67">
        <v>30.44</v>
      </c>
      <c r="H123" s="64">
        <v>8.6</v>
      </c>
      <c r="I123" s="64">
        <v>39.04</v>
      </c>
      <c r="J123" s="65">
        <v>123</v>
      </c>
      <c r="K123" s="66">
        <f t="shared" si="6"/>
        <v>111</v>
      </c>
      <c r="L123" s="67">
        <v>28.25</v>
      </c>
      <c r="M123" s="65">
        <v>123</v>
      </c>
      <c r="N123" s="66">
        <f t="shared" si="7"/>
        <v>95</v>
      </c>
      <c r="O123" s="67">
        <v>57.22</v>
      </c>
      <c r="P123" s="65">
        <v>123</v>
      </c>
      <c r="Q123" s="66">
        <f t="shared" si="8"/>
        <v>118</v>
      </c>
      <c r="R123" s="67">
        <v>183.14</v>
      </c>
      <c r="S123" s="68">
        <v>123</v>
      </c>
      <c r="T123" s="66">
        <f t="shared" si="9"/>
        <v>117</v>
      </c>
    </row>
    <row r="124" spans="1:20" s="62" customFormat="1" ht="18" customHeight="1">
      <c r="A124" s="226" t="s">
        <v>396</v>
      </c>
      <c r="B124" s="63">
        <v>64.56</v>
      </c>
      <c r="C124" s="64">
        <v>27.49</v>
      </c>
      <c r="D124" s="64">
        <v>59.77</v>
      </c>
      <c r="E124" s="65">
        <v>272</v>
      </c>
      <c r="F124" s="66">
        <f t="shared" si="5"/>
        <v>92</v>
      </c>
      <c r="G124" s="67">
        <v>30.63</v>
      </c>
      <c r="H124" s="64">
        <v>8.19</v>
      </c>
      <c r="I124" s="64">
        <v>38.81</v>
      </c>
      <c r="J124" s="65">
        <v>272</v>
      </c>
      <c r="K124" s="66">
        <f t="shared" si="6"/>
        <v>113</v>
      </c>
      <c r="L124" s="67">
        <v>29.98</v>
      </c>
      <c r="M124" s="65">
        <v>269</v>
      </c>
      <c r="N124" s="66">
        <f t="shared" si="7"/>
        <v>72</v>
      </c>
      <c r="O124" s="67">
        <v>53.75</v>
      </c>
      <c r="P124" s="65">
        <v>268</v>
      </c>
      <c r="Q124" s="66">
        <f t="shared" si="8"/>
        <v>139</v>
      </c>
      <c r="R124" s="67">
        <v>182.62</v>
      </c>
      <c r="S124" s="68">
        <v>268</v>
      </c>
      <c r="T124" s="66">
        <f t="shared" si="9"/>
        <v>118</v>
      </c>
    </row>
    <row r="125" spans="1:20" s="62" customFormat="1" ht="18" customHeight="1">
      <c r="A125" s="226" t="s">
        <v>285</v>
      </c>
      <c r="B125" s="63">
        <v>64.52</v>
      </c>
      <c r="C125" s="64">
        <v>28.88</v>
      </c>
      <c r="D125" s="64">
        <v>61.14</v>
      </c>
      <c r="E125" s="65">
        <v>506</v>
      </c>
      <c r="F125" s="66">
        <f t="shared" si="5"/>
        <v>78</v>
      </c>
      <c r="G125" s="67">
        <v>29.47</v>
      </c>
      <c r="H125" s="64">
        <v>8.4700000000000006</v>
      </c>
      <c r="I125" s="64">
        <v>37.94</v>
      </c>
      <c r="J125" s="65">
        <v>505</v>
      </c>
      <c r="K125" s="66">
        <f t="shared" si="6"/>
        <v>125</v>
      </c>
      <c r="L125" s="67">
        <v>24.37</v>
      </c>
      <c r="M125" s="65">
        <v>503</v>
      </c>
      <c r="N125" s="66">
        <f t="shared" si="7"/>
        <v>165</v>
      </c>
      <c r="O125" s="67">
        <v>55.93</v>
      </c>
      <c r="P125" s="65">
        <v>228</v>
      </c>
      <c r="Q125" s="66">
        <f t="shared" si="8"/>
        <v>124</v>
      </c>
      <c r="R125" s="67">
        <v>182.25</v>
      </c>
      <c r="S125" s="68">
        <v>228</v>
      </c>
      <c r="T125" s="66">
        <f t="shared" si="9"/>
        <v>119</v>
      </c>
    </row>
    <row r="126" spans="1:20" s="62" customFormat="1" ht="18" customHeight="1" thickBot="1">
      <c r="A126" s="227" t="s">
        <v>232</v>
      </c>
      <c r="B126" s="69">
        <v>68.73</v>
      </c>
      <c r="C126" s="70">
        <v>22.78</v>
      </c>
      <c r="D126" s="70">
        <v>57.15</v>
      </c>
      <c r="E126" s="71">
        <v>208</v>
      </c>
      <c r="F126" s="72">
        <f t="shared" si="5"/>
        <v>127</v>
      </c>
      <c r="G126" s="73">
        <v>31.59</v>
      </c>
      <c r="H126" s="70">
        <v>10.28</v>
      </c>
      <c r="I126" s="70">
        <v>41.87</v>
      </c>
      <c r="J126" s="71">
        <v>209</v>
      </c>
      <c r="K126" s="72">
        <f t="shared" si="6"/>
        <v>83</v>
      </c>
      <c r="L126" s="73">
        <v>27.74</v>
      </c>
      <c r="M126" s="71">
        <v>208</v>
      </c>
      <c r="N126" s="72">
        <f t="shared" si="7"/>
        <v>101</v>
      </c>
      <c r="O126" s="73">
        <v>55.09</v>
      </c>
      <c r="P126" s="71">
        <v>207</v>
      </c>
      <c r="Q126" s="72">
        <f t="shared" si="8"/>
        <v>128</v>
      </c>
      <c r="R126" s="73">
        <v>181.96</v>
      </c>
      <c r="S126" s="74">
        <v>207</v>
      </c>
      <c r="T126" s="72">
        <f t="shared" si="9"/>
        <v>120</v>
      </c>
    </row>
    <row r="127" spans="1:20" s="62" customFormat="1" ht="18" customHeight="1">
      <c r="A127" s="226" t="s">
        <v>83</v>
      </c>
      <c r="B127" s="63">
        <v>62.04</v>
      </c>
      <c r="C127" s="64">
        <v>27.18</v>
      </c>
      <c r="D127" s="64">
        <v>58.2</v>
      </c>
      <c r="E127" s="65">
        <v>253</v>
      </c>
      <c r="F127" s="66">
        <f t="shared" si="5"/>
        <v>113</v>
      </c>
      <c r="G127" s="67">
        <v>32.479999999999997</v>
      </c>
      <c r="H127" s="64">
        <v>8.31</v>
      </c>
      <c r="I127" s="64">
        <v>40.79</v>
      </c>
      <c r="J127" s="65">
        <v>253</v>
      </c>
      <c r="K127" s="66">
        <f t="shared" si="6"/>
        <v>96</v>
      </c>
      <c r="L127" s="67">
        <v>29.36</v>
      </c>
      <c r="M127" s="65">
        <v>250</v>
      </c>
      <c r="N127" s="66">
        <f t="shared" si="7"/>
        <v>80</v>
      </c>
      <c r="O127" s="67">
        <v>52.48</v>
      </c>
      <c r="P127" s="65">
        <v>251</v>
      </c>
      <c r="Q127" s="66">
        <f t="shared" si="8"/>
        <v>150</v>
      </c>
      <c r="R127" s="67">
        <v>181.1</v>
      </c>
      <c r="S127" s="68">
        <v>251</v>
      </c>
      <c r="T127" s="66">
        <f t="shared" si="9"/>
        <v>121</v>
      </c>
    </row>
    <row r="128" spans="1:20" s="62" customFormat="1" ht="18" customHeight="1">
      <c r="A128" s="226" t="s">
        <v>397</v>
      </c>
      <c r="B128" s="63">
        <v>65.17</v>
      </c>
      <c r="C128" s="64">
        <v>25.74</v>
      </c>
      <c r="D128" s="64">
        <v>58.32</v>
      </c>
      <c r="E128" s="65">
        <v>464</v>
      </c>
      <c r="F128" s="66">
        <f t="shared" si="5"/>
        <v>112</v>
      </c>
      <c r="G128" s="67">
        <v>26.77</v>
      </c>
      <c r="H128" s="64">
        <v>10.64</v>
      </c>
      <c r="I128" s="64">
        <v>37.42</v>
      </c>
      <c r="J128" s="65">
        <v>462</v>
      </c>
      <c r="K128" s="66">
        <f t="shared" si="6"/>
        <v>137</v>
      </c>
      <c r="L128" s="67">
        <v>26.42</v>
      </c>
      <c r="M128" s="65">
        <v>461</v>
      </c>
      <c r="N128" s="66">
        <f t="shared" si="7"/>
        <v>132</v>
      </c>
      <c r="O128" s="67">
        <v>58.57</v>
      </c>
      <c r="P128" s="65">
        <v>236</v>
      </c>
      <c r="Q128" s="66">
        <f t="shared" si="8"/>
        <v>108</v>
      </c>
      <c r="R128" s="67">
        <v>180.91</v>
      </c>
      <c r="S128" s="68">
        <v>236</v>
      </c>
      <c r="T128" s="66">
        <f t="shared" si="9"/>
        <v>122</v>
      </c>
    </row>
    <row r="129" spans="1:20" s="62" customFormat="1" ht="18" customHeight="1">
      <c r="A129" s="226" t="s">
        <v>160</v>
      </c>
      <c r="B129" s="63">
        <v>66.540000000000006</v>
      </c>
      <c r="C129" s="64">
        <v>29.42</v>
      </c>
      <c r="D129" s="64">
        <v>62.69</v>
      </c>
      <c r="E129" s="65">
        <v>376</v>
      </c>
      <c r="F129" s="66">
        <f t="shared" si="5"/>
        <v>56</v>
      </c>
      <c r="G129" s="67">
        <v>29.96</v>
      </c>
      <c r="H129" s="64">
        <v>10.210000000000001</v>
      </c>
      <c r="I129" s="64">
        <v>40.17</v>
      </c>
      <c r="J129" s="65">
        <v>374</v>
      </c>
      <c r="K129" s="66">
        <f t="shared" si="6"/>
        <v>100</v>
      </c>
      <c r="L129" s="67">
        <v>26.58</v>
      </c>
      <c r="M129" s="65">
        <v>376</v>
      </c>
      <c r="N129" s="66">
        <f t="shared" si="7"/>
        <v>128</v>
      </c>
      <c r="O129" s="67">
        <v>51.31</v>
      </c>
      <c r="P129" s="65">
        <v>376</v>
      </c>
      <c r="Q129" s="66">
        <f t="shared" si="8"/>
        <v>155</v>
      </c>
      <c r="R129" s="67">
        <v>180.53</v>
      </c>
      <c r="S129" s="68">
        <v>376</v>
      </c>
      <c r="T129" s="66">
        <f t="shared" si="9"/>
        <v>123</v>
      </c>
    </row>
    <row r="130" spans="1:20" s="62" customFormat="1" ht="18" customHeight="1">
      <c r="A130" s="226" t="s">
        <v>398</v>
      </c>
      <c r="B130" s="63">
        <v>64.36</v>
      </c>
      <c r="C130" s="64">
        <v>22.33</v>
      </c>
      <c r="D130" s="64">
        <v>54.51</v>
      </c>
      <c r="E130" s="65">
        <v>230</v>
      </c>
      <c r="F130" s="66">
        <f t="shared" si="5"/>
        <v>177</v>
      </c>
      <c r="G130" s="67">
        <v>28.83</v>
      </c>
      <c r="H130" s="64">
        <v>10.52</v>
      </c>
      <c r="I130" s="64">
        <v>39.340000000000003</v>
      </c>
      <c r="J130" s="65">
        <v>230</v>
      </c>
      <c r="K130" s="66">
        <f t="shared" si="6"/>
        <v>107</v>
      </c>
      <c r="L130" s="67">
        <v>26.52</v>
      </c>
      <c r="M130" s="65">
        <v>230</v>
      </c>
      <c r="N130" s="66">
        <f t="shared" si="7"/>
        <v>129</v>
      </c>
      <c r="O130" s="67">
        <v>60.28</v>
      </c>
      <c r="P130" s="65">
        <v>124</v>
      </c>
      <c r="Q130" s="66">
        <f t="shared" si="8"/>
        <v>99</v>
      </c>
      <c r="R130" s="67">
        <v>180.43</v>
      </c>
      <c r="S130" s="68">
        <v>124</v>
      </c>
      <c r="T130" s="66">
        <f t="shared" si="9"/>
        <v>124</v>
      </c>
    </row>
    <row r="131" spans="1:20" s="62" customFormat="1" ht="18" customHeight="1" thickBot="1">
      <c r="A131" s="227" t="s">
        <v>158</v>
      </c>
      <c r="B131" s="69">
        <v>64.400000000000006</v>
      </c>
      <c r="C131" s="70">
        <v>23.33</v>
      </c>
      <c r="D131" s="70">
        <v>55.53</v>
      </c>
      <c r="E131" s="71">
        <v>211</v>
      </c>
      <c r="F131" s="72">
        <f t="shared" si="5"/>
        <v>159</v>
      </c>
      <c r="G131" s="73">
        <v>29.47</v>
      </c>
      <c r="H131" s="70">
        <v>9.5399999999999991</v>
      </c>
      <c r="I131" s="70">
        <v>39.01</v>
      </c>
      <c r="J131" s="71">
        <v>211</v>
      </c>
      <c r="K131" s="72">
        <f t="shared" si="6"/>
        <v>112</v>
      </c>
      <c r="L131" s="73">
        <v>28.5</v>
      </c>
      <c r="M131" s="71">
        <v>211</v>
      </c>
      <c r="N131" s="72">
        <f t="shared" si="7"/>
        <v>91</v>
      </c>
      <c r="O131" s="73">
        <v>56.82</v>
      </c>
      <c r="P131" s="71">
        <v>211</v>
      </c>
      <c r="Q131" s="72">
        <f t="shared" si="8"/>
        <v>121</v>
      </c>
      <c r="R131" s="73">
        <v>179.85</v>
      </c>
      <c r="S131" s="74">
        <v>211</v>
      </c>
      <c r="T131" s="72">
        <f t="shared" si="9"/>
        <v>125</v>
      </c>
    </row>
    <row r="132" spans="1:20" s="62" customFormat="1" ht="18" customHeight="1">
      <c r="A132" s="226" t="s">
        <v>399</v>
      </c>
      <c r="B132" s="63">
        <v>63.94</v>
      </c>
      <c r="C132" s="64">
        <v>23.96</v>
      </c>
      <c r="D132" s="64">
        <v>55.93</v>
      </c>
      <c r="E132" s="65">
        <v>535</v>
      </c>
      <c r="F132" s="66">
        <f t="shared" si="5"/>
        <v>151</v>
      </c>
      <c r="G132" s="67">
        <v>28.85</v>
      </c>
      <c r="H132" s="64">
        <v>9.0500000000000007</v>
      </c>
      <c r="I132" s="64">
        <v>37.869999999999997</v>
      </c>
      <c r="J132" s="65">
        <v>533</v>
      </c>
      <c r="K132" s="66">
        <f t="shared" si="6"/>
        <v>129</v>
      </c>
      <c r="L132" s="67">
        <v>27.35</v>
      </c>
      <c r="M132" s="65">
        <v>532</v>
      </c>
      <c r="N132" s="66">
        <f t="shared" si="7"/>
        <v>113</v>
      </c>
      <c r="O132" s="67">
        <v>58.24</v>
      </c>
      <c r="P132" s="65">
        <v>314</v>
      </c>
      <c r="Q132" s="66">
        <f t="shared" si="8"/>
        <v>109</v>
      </c>
      <c r="R132" s="67">
        <v>178.83</v>
      </c>
      <c r="S132" s="68">
        <v>314</v>
      </c>
      <c r="T132" s="66">
        <f t="shared" si="9"/>
        <v>126</v>
      </c>
    </row>
    <row r="133" spans="1:20" s="62" customFormat="1" ht="18" customHeight="1">
      <c r="A133" s="226" t="s">
        <v>242</v>
      </c>
      <c r="B133" s="63">
        <v>63.42</v>
      </c>
      <c r="C133" s="64">
        <v>25.89</v>
      </c>
      <c r="D133" s="64">
        <v>57.6</v>
      </c>
      <c r="E133" s="65">
        <v>332</v>
      </c>
      <c r="F133" s="66">
        <f t="shared" si="5"/>
        <v>120</v>
      </c>
      <c r="G133" s="67">
        <v>30.17</v>
      </c>
      <c r="H133" s="64">
        <v>7.64</v>
      </c>
      <c r="I133" s="64">
        <v>37.81</v>
      </c>
      <c r="J133" s="65">
        <v>332</v>
      </c>
      <c r="K133" s="66">
        <f t="shared" si="6"/>
        <v>130</v>
      </c>
      <c r="L133" s="67">
        <v>27.08</v>
      </c>
      <c r="M133" s="65">
        <v>328</v>
      </c>
      <c r="N133" s="66">
        <f t="shared" si="7"/>
        <v>118</v>
      </c>
      <c r="O133" s="67">
        <v>55.3</v>
      </c>
      <c r="P133" s="65">
        <v>330</v>
      </c>
      <c r="Q133" s="66">
        <f t="shared" si="8"/>
        <v>126</v>
      </c>
      <c r="R133" s="67">
        <v>177.97</v>
      </c>
      <c r="S133" s="68">
        <v>330</v>
      </c>
      <c r="T133" s="66">
        <f t="shared" si="9"/>
        <v>127</v>
      </c>
    </row>
    <row r="134" spans="1:20" s="62" customFormat="1" ht="18" customHeight="1">
      <c r="A134" s="226" t="s">
        <v>95</v>
      </c>
      <c r="B134" s="63">
        <v>65.819999999999993</v>
      </c>
      <c r="C134" s="64">
        <v>25.69</v>
      </c>
      <c r="D134" s="64">
        <v>58.6</v>
      </c>
      <c r="E134" s="65">
        <v>650</v>
      </c>
      <c r="F134" s="66">
        <f t="shared" si="5"/>
        <v>105</v>
      </c>
      <c r="G134" s="67">
        <v>28.26</v>
      </c>
      <c r="H134" s="64">
        <v>9.36</v>
      </c>
      <c r="I134" s="64">
        <v>37.619999999999997</v>
      </c>
      <c r="J134" s="65">
        <v>649</v>
      </c>
      <c r="K134" s="66">
        <f t="shared" si="6"/>
        <v>133</v>
      </c>
      <c r="L134" s="67">
        <v>27.41</v>
      </c>
      <c r="M134" s="65">
        <v>649</v>
      </c>
      <c r="N134" s="66">
        <f t="shared" si="7"/>
        <v>110</v>
      </c>
      <c r="O134" s="67">
        <v>54.07</v>
      </c>
      <c r="P134" s="65">
        <v>541</v>
      </c>
      <c r="Q134" s="66">
        <f t="shared" si="8"/>
        <v>136</v>
      </c>
      <c r="R134" s="67">
        <v>177.51</v>
      </c>
      <c r="S134" s="68">
        <v>541</v>
      </c>
      <c r="T134" s="66">
        <f t="shared" si="9"/>
        <v>128</v>
      </c>
    </row>
    <row r="135" spans="1:20" s="62" customFormat="1" ht="18" customHeight="1">
      <c r="A135" s="226" t="s">
        <v>400</v>
      </c>
      <c r="B135" s="63">
        <v>65.959999999999994</v>
      </c>
      <c r="C135" s="64">
        <v>24.12</v>
      </c>
      <c r="D135" s="64">
        <v>57.1</v>
      </c>
      <c r="E135" s="65">
        <v>365</v>
      </c>
      <c r="F135" s="66">
        <f t="shared" ref="F135:F198" si="10">RANK(D135,$D$7:$D$318)</f>
        <v>128</v>
      </c>
      <c r="G135" s="67">
        <v>28.75</v>
      </c>
      <c r="H135" s="64">
        <v>10.94</v>
      </c>
      <c r="I135" s="64">
        <v>39.69</v>
      </c>
      <c r="J135" s="65">
        <v>361</v>
      </c>
      <c r="K135" s="66">
        <f t="shared" ref="K135:K198" si="11">RANK(I135,$I$7:$I$318)</f>
        <v>104</v>
      </c>
      <c r="L135" s="67">
        <v>27.43</v>
      </c>
      <c r="M135" s="65">
        <v>363</v>
      </c>
      <c r="N135" s="66">
        <f t="shared" ref="N135:N198" si="12">RANK(L135,$L$7:$L$318)</f>
        <v>107</v>
      </c>
      <c r="O135" s="67">
        <v>54.3</v>
      </c>
      <c r="P135" s="65">
        <v>270</v>
      </c>
      <c r="Q135" s="66">
        <f t="shared" ref="Q135:Q198" si="13">IFERROR(RANK(O135,$O$7:$O$318),"")</f>
        <v>133</v>
      </c>
      <c r="R135" s="67">
        <v>177.11</v>
      </c>
      <c r="S135" s="68">
        <v>270</v>
      </c>
      <c r="T135" s="66">
        <f t="shared" ref="T135:T198" si="14">IFERROR(RANK(R135,$R$7:$R$318),"")</f>
        <v>129</v>
      </c>
    </row>
    <row r="136" spans="1:20" s="62" customFormat="1" ht="18" customHeight="1" thickBot="1">
      <c r="A136" s="227" t="s">
        <v>241</v>
      </c>
      <c r="B136" s="69">
        <v>65.55</v>
      </c>
      <c r="C136" s="70">
        <v>23.02</v>
      </c>
      <c r="D136" s="70">
        <v>55.79</v>
      </c>
      <c r="E136" s="71">
        <v>109</v>
      </c>
      <c r="F136" s="72">
        <f t="shared" si="10"/>
        <v>154</v>
      </c>
      <c r="G136" s="73">
        <v>27.22</v>
      </c>
      <c r="H136" s="70">
        <v>5</v>
      </c>
      <c r="I136" s="70">
        <v>32.22</v>
      </c>
      <c r="J136" s="71">
        <v>109</v>
      </c>
      <c r="K136" s="72">
        <f t="shared" si="11"/>
        <v>175</v>
      </c>
      <c r="L136" s="73">
        <v>27.62</v>
      </c>
      <c r="M136" s="71">
        <v>109</v>
      </c>
      <c r="N136" s="72">
        <f t="shared" si="12"/>
        <v>104</v>
      </c>
      <c r="O136" s="73">
        <v>58.11</v>
      </c>
      <c r="P136" s="71">
        <v>74</v>
      </c>
      <c r="Q136" s="72">
        <f t="shared" si="13"/>
        <v>110</v>
      </c>
      <c r="R136" s="73">
        <v>177.11</v>
      </c>
      <c r="S136" s="74">
        <v>74</v>
      </c>
      <c r="T136" s="72">
        <f t="shared" si="14"/>
        <v>129</v>
      </c>
    </row>
    <row r="137" spans="1:20" s="62" customFormat="1" ht="18" customHeight="1">
      <c r="A137" s="226" t="s">
        <v>401</v>
      </c>
      <c r="B137" s="63">
        <v>61.49</v>
      </c>
      <c r="C137" s="64">
        <v>22.97</v>
      </c>
      <c r="D137" s="64">
        <v>53.72</v>
      </c>
      <c r="E137" s="65">
        <v>239</v>
      </c>
      <c r="F137" s="66">
        <f t="shared" si="10"/>
        <v>187</v>
      </c>
      <c r="G137" s="67">
        <v>26.04</v>
      </c>
      <c r="H137" s="64">
        <v>7.6</v>
      </c>
      <c r="I137" s="64">
        <v>33.64</v>
      </c>
      <c r="J137" s="65">
        <v>239</v>
      </c>
      <c r="K137" s="66">
        <f t="shared" si="11"/>
        <v>160</v>
      </c>
      <c r="L137" s="67">
        <v>26.15</v>
      </c>
      <c r="M137" s="65">
        <v>239</v>
      </c>
      <c r="N137" s="66">
        <f t="shared" si="12"/>
        <v>135</v>
      </c>
      <c r="O137" s="67">
        <v>61.78</v>
      </c>
      <c r="P137" s="65">
        <v>126</v>
      </c>
      <c r="Q137" s="66">
        <f t="shared" si="13"/>
        <v>93</v>
      </c>
      <c r="R137" s="67">
        <v>176.88</v>
      </c>
      <c r="S137" s="68">
        <v>126</v>
      </c>
      <c r="T137" s="66">
        <f t="shared" si="14"/>
        <v>131</v>
      </c>
    </row>
    <row r="138" spans="1:20" s="62" customFormat="1" ht="18" customHeight="1">
      <c r="A138" s="226" t="s">
        <v>223</v>
      </c>
      <c r="B138" s="63">
        <v>62.11</v>
      </c>
      <c r="C138" s="64">
        <v>25.88</v>
      </c>
      <c r="D138" s="64">
        <v>56.94</v>
      </c>
      <c r="E138" s="65">
        <v>494</v>
      </c>
      <c r="F138" s="66">
        <f t="shared" si="10"/>
        <v>131</v>
      </c>
      <c r="G138" s="67">
        <v>29.23</v>
      </c>
      <c r="H138" s="64">
        <v>7.39</v>
      </c>
      <c r="I138" s="64">
        <v>36.57</v>
      </c>
      <c r="J138" s="65">
        <v>493</v>
      </c>
      <c r="K138" s="66">
        <f t="shared" si="11"/>
        <v>141</v>
      </c>
      <c r="L138" s="67">
        <v>26.74</v>
      </c>
      <c r="M138" s="65">
        <v>484</v>
      </c>
      <c r="N138" s="66">
        <f t="shared" si="12"/>
        <v>124</v>
      </c>
      <c r="O138" s="67">
        <v>54.45</v>
      </c>
      <c r="P138" s="65">
        <v>334</v>
      </c>
      <c r="Q138" s="66">
        <f t="shared" si="13"/>
        <v>132</v>
      </c>
      <c r="R138" s="67">
        <v>176.81</v>
      </c>
      <c r="S138" s="68">
        <v>334</v>
      </c>
      <c r="T138" s="66">
        <f t="shared" si="14"/>
        <v>132</v>
      </c>
    </row>
    <row r="139" spans="1:20" s="62" customFormat="1" ht="18" customHeight="1">
      <c r="A139" s="226" t="s">
        <v>402</v>
      </c>
      <c r="B139" s="63">
        <v>62.32</v>
      </c>
      <c r="C139" s="64">
        <v>26.64</v>
      </c>
      <c r="D139" s="64">
        <v>57.8</v>
      </c>
      <c r="E139" s="65">
        <v>328</v>
      </c>
      <c r="F139" s="66">
        <f t="shared" si="10"/>
        <v>116</v>
      </c>
      <c r="G139" s="67">
        <v>28.5</v>
      </c>
      <c r="H139" s="64">
        <v>9.2799999999999994</v>
      </c>
      <c r="I139" s="64">
        <v>37.78</v>
      </c>
      <c r="J139" s="65">
        <v>327</v>
      </c>
      <c r="K139" s="66">
        <f t="shared" si="11"/>
        <v>132</v>
      </c>
      <c r="L139" s="67">
        <v>27.43</v>
      </c>
      <c r="M139" s="65">
        <v>325</v>
      </c>
      <c r="N139" s="66">
        <f t="shared" si="12"/>
        <v>107</v>
      </c>
      <c r="O139" s="67">
        <v>53.28</v>
      </c>
      <c r="P139" s="65">
        <v>325</v>
      </c>
      <c r="Q139" s="66">
        <f t="shared" si="13"/>
        <v>142</v>
      </c>
      <c r="R139" s="67">
        <v>176.76</v>
      </c>
      <c r="S139" s="68">
        <v>325</v>
      </c>
      <c r="T139" s="66">
        <f t="shared" si="14"/>
        <v>133</v>
      </c>
    </row>
    <row r="140" spans="1:20" s="62" customFormat="1" ht="18" customHeight="1">
      <c r="A140" s="226" t="s">
        <v>184</v>
      </c>
      <c r="B140" s="63">
        <v>62.86</v>
      </c>
      <c r="C140" s="64">
        <v>24.13</v>
      </c>
      <c r="D140" s="64">
        <v>55.56</v>
      </c>
      <c r="E140" s="65">
        <v>326</v>
      </c>
      <c r="F140" s="66">
        <f t="shared" si="10"/>
        <v>157</v>
      </c>
      <c r="G140" s="67">
        <v>26.54</v>
      </c>
      <c r="H140" s="64">
        <v>8.7799999999999994</v>
      </c>
      <c r="I140" s="64">
        <v>35.32</v>
      </c>
      <c r="J140" s="65">
        <v>326</v>
      </c>
      <c r="K140" s="66">
        <f t="shared" si="11"/>
        <v>146</v>
      </c>
      <c r="L140" s="67">
        <v>26.67</v>
      </c>
      <c r="M140" s="65">
        <v>323</v>
      </c>
      <c r="N140" s="66">
        <f t="shared" si="12"/>
        <v>125</v>
      </c>
      <c r="O140" s="67">
        <v>57.23</v>
      </c>
      <c r="P140" s="65">
        <v>190</v>
      </c>
      <c r="Q140" s="66">
        <f t="shared" si="13"/>
        <v>117</v>
      </c>
      <c r="R140" s="67">
        <v>176.47</v>
      </c>
      <c r="S140" s="68">
        <v>190</v>
      </c>
      <c r="T140" s="66">
        <f t="shared" si="14"/>
        <v>134</v>
      </c>
    </row>
    <row r="141" spans="1:20" s="62" customFormat="1" ht="18" customHeight="1" thickBot="1">
      <c r="A141" s="227" t="s">
        <v>229</v>
      </c>
      <c r="B141" s="69">
        <v>59.5</v>
      </c>
      <c r="C141" s="70">
        <v>27.02</v>
      </c>
      <c r="D141" s="70">
        <v>56.77</v>
      </c>
      <c r="E141" s="71">
        <v>50</v>
      </c>
      <c r="F141" s="72">
        <f t="shared" si="10"/>
        <v>137</v>
      </c>
      <c r="G141" s="73">
        <v>22.46</v>
      </c>
      <c r="H141" s="70">
        <v>4.37</v>
      </c>
      <c r="I141" s="70">
        <v>26.83</v>
      </c>
      <c r="J141" s="71">
        <v>50</v>
      </c>
      <c r="K141" s="72">
        <f t="shared" si="11"/>
        <v>225</v>
      </c>
      <c r="L141" s="73">
        <v>21.12</v>
      </c>
      <c r="M141" s="71">
        <v>50</v>
      </c>
      <c r="N141" s="72">
        <f t="shared" si="12"/>
        <v>221</v>
      </c>
      <c r="O141" s="73">
        <v>58.88</v>
      </c>
      <c r="P141" s="71">
        <v>25</v>
      </c>
      <c r="Q141" s="72">
        <f t="shared" si="13"/>
        <v>107</v>
      </c>
      <c r="R141" s="73">
        <v>176.42</v>
      </c>
      <c r="S141" s="74">
        <v>25</v>
      </c>
      <c r="T141" s="72">
        <f t="shared" si="14"/>
        <v>135</v>
      </c>
    </row>
    <row r="142" spans="1:20" s="62" customFormat="1" ht="18" customHeight="1">
      <c r="A142" s="226" t="s">
        <v>246</v>
      </c>
      <c r="B142" s="63">
        <v>62.84</v>
      </c>
      <c r="C142" s="64">
        <v>28.19</v>
      </c>
      <c r="D142" s="64">
        <v>59.61</v>
      </c>
      <c r="E142" s="65">
        <v>482</v>
      </c>
      <c r="F142" s="66">
        <f t="shared" si="10"/>
        <v>94</v>
      </c>
      <c r="G142" s="67">
        <v>27.4</v>
      </c>
      <c r="H142" s="64">
        <v>6.88</v>
      </c>
      <c r="I142" s="64">
        <v>34.29</v>
      </c>
      <c r="J142" s="65">
        <v>480</v>
      </c>
      <c r="K142" s="66">
        <f t="shared" si="11"/>
        <v>157</v>
      </c>
      <c r="L142" s="67">
        <v>26.61</v>
      </c>
      <c r="M142" s="65">
        <v>482</v>
      </c>
      <c r="N142" s="66">
        <f t="shared" si="12"/>
        <v>126</v>
      </c>
      <c r="O142" s="67">
        <v>55.06</v>
      </c>
      <c r="P142" s="65">
        <v>277</v>
      </c>
      <c r="Q142" s="66">
        <f t="shared" si="13"/>
        <v>129</v>
      </c>
      <c r="R142" s="67">
        <v>175.96</v>
      </c>
      <c r="S142" s="68">
        <v>277</v>
      </c>
      <c r="T142" s="66">
        <f t="shared" si="14"/>
        <v>136</v>
      </c>
    </row>
    <row r="143" spans="1:20" s="62" customFormat="1" ht="18" customHeight="1">
      <c r="A143" s="228" t="s">
        <v>81</v>
      </c>
      <c r="B143" s="77">
        <v>62.1</v>
      </c>
      <c r="C143" s="78">
        <v>26.55</v>
      </c>
      <c r="D143" s="78">
        <v>57.61</v>
      </c>
      <c r="E143" s="79">
        <v>146</v>
      </c>
      <c r="F143" s="80">
        <f t="shared" si="10"/>
        <v>119</v>
      </c>
      <c r="G143" s="81">
        <v>25.2</v>
      </c>
      <c r="H143" s="78">
        <v>7.82</v>
      </c>
      <c r="I143" s="78">
        <v>33.020000000000003</v>
      </c>
      <c r="J143" s="79">
        <v>146</v>
      </c>
      <c r="K143" s="80">
        <f t="shared" si="11"/>
        <v>168</v>
      </c>
      <c r="L143" s="81">
        <v>25.05</v>
      </c>
      <c r="M143" s="79">
        <v>146</v>
      </c>
      <c r="N143" s="80">
        <f t="shared" si="12"/>
        <v>152</v>
      </c>
      <c r="O143" s="81">
        <v>56.76</v>
      </c>
      <c r="P143" s="79">
        <v>78</v>
      </c>
      <c r="Q143" s="80">
        <f t="shared" si="13"/>
        <v>122</v>
      </c>
      <c r="R143" s="81">
        <v>175.43</v>
      </c>
      <c r="S143" s="82">
        <v>78</v>
      </c>
      <c r="T143" s="80">
        <f t="shared" si="14"/>
        <v>137</v>
      </c>
    </row>
    <row r="144" spans="1:20" s="62" customFormat="1" ht="18" customHeight="1">
      <c r="A144" s="226" t="s">
        <v>87</v>
      </c>
      <c r="B144" s="63">
        <v>62.21</v>
      </c>
      <c r="C144" s="64">
        <v>27.43</v>
      </c>
      <c r="D144" s="64">
        <v>58.54</v>
      </c>
      <c r="E144" s="65">
        <v>343</v>
      </c>
      <c r="F144" s="66">
        <f t="shared" si="10"/>
        <v>106</v>
      </c>
      <c r="G144" s="67">
        <v>28.61</v>
      </c>
      <c r="H144" s="64">
        <v>9.32</v>
      </c>
      <c r="I144" s="64">
        <v>37.93</v>
      </c>
      <c r="J144" s="65">
        <v>342</v>
      </c>
      <c r="K144" s="66">
        <f t="shared" si="11"/>
        <v>126</v>
      </c>
      <c r="L144" s="67">
        <v>26.78</v>
      </c>
      <c r="M144" s="65">
        <v>341</v>
      </c>
      <c r="N144" s="66">
        <f t="shared" si="12"/>
        <v>122</v>
      </c>
      <c r="O144" s="67">
        <v>52.09</v>
      </c>
      <c r="P144" s="65">
        <v>342</v>
      </c>
      <c r="Q144" s="66">
        <f t="shared" si="13"/>
        <v>153</v>
      </c>
      <c r="R144" s="67">
        <v>175.31</v>
      </c>
      <c r="S144" s="68">
        <v>342</v>
      </c>
      <c r="T144" s="66">
        <f t="shared" si="14"/>
        <v>138</v>
      </c>
    </row>
    <row r="145" spans="1:20" s="62" customFormat="1" ht="18" customHeight="1">
      <c r="A145" s="226" t="s">
        <v>403</v>
      </c>
      <c r="B145" s="63">
        <v>64.900000000000006</v>
      </c>
      <c r="C145" s="64">
        <v>20.010000000000002</v>
      </c>
      <c r="D145" s="64">
        <v>52.46</v>
      </c>
      <c r="E145" s="65">
        <v>256</v>
      </c>
      <c r="F145" s="66">
        <f t="shared" si="10"/>
        <v>203</v>
      </c>
      <c r="G145" s="67">
        <v>34.369999999999997</v>
      </c>
      <c r="H145" s="64">
        <v>11.44</v>
      </c>
      <c r="I145" s="64">
        <v>45.81</v>
      </c>
      <c r="J145" s="65">
        <v>256</v>
      </c>
      <c r="K145" s="66">
        <f t="shared" si="11"/>
        <v>62</v>
      </c>
      <c r="L145" s="67">
        <v>27.68</v>
      </c>
      <c r="M145" s="65">
        <v>255</v>
      </c>
      <c r="N145" s="66">
        <f t="shared" si="12"/>
        <v>103</v>
      </c>
      <c r="O145" s="67">
        <v>48.61</v>
      </c>
      <c r="P145" s="65">
        <v>254</v>
      </c>
      <c r="Q145" s="66">
        <f t="shared" si="13"/>
        <v>184</v>
      </c>
      <c r="R145" s="67">
        <v>174.62</v>
      </c>
      <c r="S145" s="68">
        <v>254</v>
      </c>
      <c r="T145" s="66">
        <f t="shared" si="14"/>
        <v>139</v>
      </c>
    </row>
    <row r="146" spans="1:20" s="62" customFormat="1" ht="18" customHeight="1" thickBot="1">
      <c r="A146" s="227" t="s">
        <v>196</v>
      </c>
      <c r="B146" s="69">
        <v>63.59</v>
      </c>
      <c r="C146" s="70">
        <v>26.67</v>
      </c>
      <c r="D146" s="70">
        <v>58.46</v>
      </c>
      <c r="E146" s="71">
        <v>60</v>
      </c>
      <c r="F146" s="72">
        <f t="shared" si="10"/>
        <v>109</v>
      </c>
      <c r="G146" s="73">
        <v>30.64</v>
      </c>
      <c r="H146" s="70">
        <v>7.88</v>
      </c>
      <c r="I146" s="70">
        <v>38.53</v>
      </c>
      <c r="J146" s="71">
        <v>59</v>
      </c>
      <c r="K146" s="72">
        <f t="shared" si="11"/>
        <v>115</v>
      </c>
      <c r="L146" s="73">
        <v>28.2</v>
      </c>
      <c r="M146" s="71">
        <v>60</v>
      </c>
      <c r="N146" s="72">
        <f t="shared" si="12"/>
        <v>96</v>
      </c>
      <c r="O146" s="73">
        <v>50.04</v>
      </c>
      <c r="P146" s="71">
        <v>57</v>
      </c>
      <c r="Q146" s="72">
        <f t="shared" si="13"/>
        <v>165</v>
      </c>
      <c r="R146" s="73">
        <v>174.59</v>
      </c>
      <c r="S146" s="74">
        <v>57</v>
      </c>
      <c r="T146" s="72">
        <f t="shared" si="14"/>
        <v>140</v>
      </c>
    </row>
    <row r="147" spans="1:20" s="62" customFormat="1" ht="18" customHeight="1">
      <c r="A147" s="226" t="s">
        <v>404</v>
      </c>
      <c r="B147" s="63">
        <v>62.52</v>
      </c>
      <c r="C147" s="64">
        <v>29.48</v>
      </c>
      <c r="D147" s="64">
        <v>60.74</v>
      </c>
      <c r="E147" s="65">
        <v>411</v>
      </c>
      <c r="F147" s="66">
        <f t="shared" si="10"/>
        <v>80</v>
      </c>
      <c r="G147" s="67">
        <v>27.31</v>
      </c>
      <c r="H147" s="64">
        <v>10.15</v>
      </c>
      <c r="I147" s="64">
        <v>37.46</v>
      </c>
      <c r="J147" s="65">
        <v>410</v>
      </c>
      <c r="K147" s="66">
        <f t="shared" si="11"/>
        <v>136</v>
      </c>
      <c r="L147" s="67">
        <v>27.28</v>
      </c>
      <c r="M147" s="65">
        <v>410</v>
      </c>
      <c r="N147" s="66">
        <f t="shared" si="12"/>
        <v>115</v>
      </c>
      <c r="O147" s="67">
        <v>49.29</v>
      </c>
      <c r="P147" s="65">
        <v>410</v>
      </c>
      <c r="Q147" s="66">
        <f t="shared" si="13"/>
        <v>173</v>
      </c>
      <c r="R147" s="67">
        <v>174.53</v>
      </c>
      <c r="S147" s="68">
        <v>410</v>
      </c>
      <c r="T147" s="66">
        <f t="shared" si="14"/>
        <v>141</v>
      </c>
    </row>
    <row r="148" spans="1:20" s="62" customFormat="1" ht="18" customHeight="1">
      <c r="A148" s="226" t="s">
        <v>244</v>
      </c>
      <c r="B148" s="63">
        <v>60.53</v>
      </c>
      <c r="C148" s="64">
        <v>20.96</v>
      </c>
      <c r="D148" s="64">
        <v>51.23</v>
      </c>
      <c r="E148" s="65">
        <v>306</v>
      </c>
      <c r="F148" s="66">
        <f t="shared" si="10"/>
        <v>214</v>
      </c>
      <c r="G148" s="67">
        <v>25.68</v>
      </c>
      <c r="H148" s="64">
        <v>10.25</v>
      </c>
      <c r="I148" s="64">
        <v>35.93</v>
      </c>
      <c r="J148" s="65">
        <v>305</v>
      </c>
      <c r="K148" s="66">
        <f t="shared" si="11"/>
        <v>143</v>
      </c>
      <c r="L148" s="67">
        <v>25.67</v>
      </c>
      <c r="M148" s="65">
        <v>306</v>
      </c>
      <c r="N148" s="66">
        <f t="shared" si="12"/>
        <v>144</v>
      </c>
      <c r="O148" s="67">
        <v>54.99</v>
      </c>
      <c r="P148" s="65">
        <v>190</v>
      </c>
      <c r="Q148" s="66">
        <f t="shared" si="13"/>
        <v>131</v>
      </c>
      <c r="R148" s="67">
        <v>173.54</v>
      </c>
      <c r="S148" s="68">
        <v>190</v>
      </c>
      <c r="T148" s="66">
        <f t="shared" si="14"/>
        <v>142</v>
      </c>
    </row>
    <row r="149" spans="1:20" s="62" customFormat="1" ht="18" customHeight="1">
      <c r="A149" s="226" t="s">
        <v>101</v>
      </c>
      <c r="B149" s="63">
        <v>60.2</v>
      </c>
      <c r="C149" s="64">
        <v>24.91</v>
      </c>
      <c r="D149" s="64">
        <v>55</v>
      </c>
      <c r="E149" s="65">
        <v>213</v>
      </c>
      <c r="F149" s="66">
        <f t="shared" si="10"/>
        <v>165</v>
      </c>
      <c r="G149" s="67">
        <v>30.1</v>
      </c>
      <c r="H149" s="64">
        <v>7.81</v>
      </c>
      <c r="I149" s="64">
        <v>37.909999999999997</v>
      </c>
      <c r="J149" s="65">
        <v>213</v>
      </c>
      <c r="K149" s="66">
        <f t="shared" si="11"/>
        <v>127</v>
      </c>
      <c r="L149" s="67">
        <v>26.99</v>
      </c>
      <c r="M149" s="65">
        <v>212</v>
      </c>
      <c r="N149" s="66">
        <f t="shared" si="12"/>
        <v>121</v>
      </c>
      <c r="O149" s="67">
        <v>53.67</v>
      </c>
      <c r="P149" s="65">
        <v>213</v>
      </c>
      <c r="Q149" s="66">
        <f t="shared" si="13"/>
        <v>140</v>
      </c>
      <c r="R149" s="67">
        <v>173.44</v>
      </c>
      <c r="S149" s="68">
        <v>213</v>
      </c>
      <c r="T149" s="66">
        <f t="shared" si="14"/>
        <v>143</v>
      </c>
    </row>
    <row r="150" spans="1:20" s="62" customFormat="1" ht="18" customHeight="1">
      <c r="A150" s="226" t="s">
        <v>405</v>
      </c>
      <c r="B150" s="63">
        <v>62.76</v>
      </c>
      <c r="C150" s="64">
        <v>25.04</v>
      </c>
      <c r="D150" s="64">
        <v>56.42</v>
      </c>
      <c r="E150" s="65">
        <v>220</v>
      </c>
      <c r="F150" s="66">
        <f t="shared" si="10"/>
        <v>142</v>
      </c>
      <c r="G150" s="67">
        <v>24.55</v>
      </c>
      <c r="H150" s="64">
        <v>7.96</v>
      </c>
      <c r="I150" s="64">
        <v>32.51</v>
      </c>
      <c r="J150" s="65">
        <v>218</v>
      </c>
      <c r="K150" s="66">
        <f t="shared" si="11"/>
        <v>173</v>
      </c>
      <c r="L150" s="67">
        <v>26.33</v>
      </c>
      <c r="M150" s="65">
        <v>218</v>
      </c>
      <c r="N150" s="66">
        <f t="shared" si="12"/>
        <v>134</v>
      </c>
      <c r="O150" s="67">
        <v>55.27</v>
      </c>
      <c r="P150" s="65">
        <v>108</v>
      </c>
      <c r="Q150" s="66">
        <f t="shared" si="13"/>
        <v>127</v>
      </c>
      <c r="R150" s="67">
        <v>173.31</v>
      </c>
      <c r="S150" s="68">
        <v>108</v>
      </c>
      <c r="T150" s="66">
        <f t="shared" si="14"/>
        <v>144</v>
      </c>
    </row>
    <row r="151" spans="1:20" s="62" customFormat="1" ht="18" customHeight="1" thickBot="1">
      <c r="A151" s="227" t="s">
        <v>406</v>
      </c>
      <c r="B151" s="69">
        <v>63.05</v>
      </c>
      <c r="C151" s="70">
        <v>24.03</v>
      </c>
      <c r="D151" s="70">
        <v>55.55</v>
      </c>
      <c r="E151" s="71">
        <v>175</v>
      </c>
      <c r="F151" s="72">
        <f t="shared" si="10"/>
        <v>158</v>
      </c>
      <c r="G151" s="73">
        <v>28.64</v>
      </c>
      <c r="H151" s="70">
        <v>8.92</v>
      </c>
      <c r="I151" s="70">
        <v>37.56</v>
      </c>
      <c r="J151" s="71">
        <v>175</v>
      </c>
      <c r="K151" s="72">
        <f t="shared" si="11"/>
        <v>134</v>
      </c>
      <c r="L151" s="73">
        <v>25.79</v>
      </c>
      <c r="M151" s="71">
        <v>175</v>
      </c>
      <c r="N151" s="72">
        <f t="shared" si="12"/>
        <v>142</v>
      </c>
      <c r="O151" s="73">
        <v>54.19</v>
      </c>
      <c r="P151" s="71">
        <v>175</v>
      </c>
      <c r="Q151" s="72">
        <f t="shared" si="13"/>
        <v>134</v>
      </c>
      <c r="R151" s="73">
        <v>173.1</v>
      </c>
      <c r="S151" s="74">
        <v>175</v>
      </c>
      <c r="T151" s="72">
        <f t="shared" si="14"/>
        <v>145</v>
      </c>
    </row>
    <row r="152" spans="1:20" s="62" customFormat="1" ht="18" customHeight="1">
      <c r="A152" s="226" t="s">
        <v>407</v>
      </c>
      <c r="B152" s="63">
        <v>61.75</v>
      </c>
      <c r="C152" s="64">
        <v>19.82</v>
      </c>
      <c r="D152" s="64">
        <v>50.7</v>
      </c>
      <c r="E152" s="65">
        <v>289</v>
      </c>
      <c r="F152" s="66">
        <f t="shared" si="10"/>
        <v>223</v>
      </c>
      <c r="G152" s="67">
        <v>29.62</v>
      </c>
      <c r="H152" s="64">
        <v>8.7799999999999994</v>
      </c>
      <c r="I152" s="64">
        <v>38.4</v>
      </c>
      <c r="J152" s="65">
        <v>289</v>
      </c>
      <c r="K152" s="66">
        <f t="shared" si="11"/>
        <v>118</v>
      </c>
      <c r="L152" s="67">
        <v>27.42</v>
      </c>
      <c r="M152" s="65">
        <v>289</v>
      </c>
      <c r="N152" s="66">
        <f t="shared" si="12"/>
        <v>109</v>
      </c>
      <c r="O152" s="67">
        <v>56.6</v>
      </c>
      <c r="P152" s="65">
        <v>288</v>
      </c>
      <c r="Q152" s="66">
        <f t="shared" si="13"/>
        <v>123</v>
      </c>
      <c r="R152" s="67">
        <v>173.06</v>
      </c>
      <c r="S152" s="68">
        <v>288</v>
      </c>
      <c r="T152" s="66">
        <f t="shared" si="14"/>
        <v>146</v>
      </c>
    </row>
    <row r="153" spans="1:20" s="62" customFormat="1" ht="18" customHeight="1">
      <c r="A153" s="226" t="s">
        <v>408</v>
      </c>
      <c r="B153" s="63">
        <v>62.63</v>
      </c>
      <c r="C153" s="64">
        <v>24.87</v>
      </c>
      <c r="D153" s="64">
        <v>56.18</v>
      </c>
      <c r="E153" s="65">
        <v>177</v>
      </c>
      <c r="F153" s="66">
        <f t="shared" si="10"/>
        <v>145</v>
      </c>
      <c r="G153" s="67">
        <v>29.5</v>
      </c>
      <c r="H153" s="64">
        <v>7.9</v>
      </c>
      <c r="I153" s="64">
        <v>37.4</v>
      </c>
      <c r="J153" s="65">
        <v>177</v>
      </c>
      <c r="K153" s="66">
        <f t="shared" si="11"/>
        <v>138</v>
      </c>
      <c r="L153" s="67">
        <v>25.08</v>
      </c>
      <c r="M153" s="65">
        <v>177</v>
      </c>
      <c r="N153" s="66">
        <f t="shared" si="12"/>
        <v>151</v>
      </c>
      <c r="O153" s="67">
        <v>53.63</v>
      </c>
      <c r="P153" s="65">
        <v>176</v>
      </c>
      <c r="Q153" s="66">
        <f t="shared" si="13"/>
        <v>141</v>
      </c>
      <c r="R153" s="67">
        <v>172.32</v>
      </c>
      <c r="S153" s="68">
        <v>176</v>
      </c>
      <c r="T153" s="66">
        <f t="shared" si="14"/>
        <v>147</v>
      </c>
    </row>
    <row r="154" spans="1:20" s="62" customFormat="1" ht="18" customHeight="1">
      <c r="A154" s="226" t="s">
        <v>409</v>
      </c>
      <c r="B154" s="63">
        <v>60.62</v>
      </c>
      <c r="C154" s="64">
        <v>29.16</v>
      </c>
      <c r="D154" s="64">
        <v>59.47</v>
      </c>
      <c r="E154" s="65">
        <v>504</v>
      </c>
      <c r="F154" s="66">
        <f t="shared" si="10"/>
        <v>96</v>
      </c>
      <c r="G154" s="67">
        <v>27.69</v>
      </c>
      <c r="H154" s="64">
        <v>9.67</v>
      </c>
      <c r="I154" s="64">
        <v>37.369999999999997</v>
      </c>
      <c r="J154" s="65">
        <v>503</v>
      </c>
      <c r="K154" s="66">
        <f t="shared" si="11"/>
        <v>139</v>
      </c>
      <c r="L154" s="67">
        <v>25.47</v>
      </c>
      <c r="M154" s="65">
        <v>501</v>
      </c>
      <c r="N154" s="66">
        <f t="shared" si="12"/>
        <v>147</v>
      </c>
      <c r="O154" s="67">
        <v>48.96</v>
      </c>
      <c r="P154" s="65">
        <v>499</v>
      </c>
      <c r="Q154" s="66">
        <f t="shared" si="13"/>
        <v>178</v>
      </c>
      <c r="R154" s="67">
        <v>171.51</v>
      </c>
      <c r="S154" s="68">
        <v>499</v>
      </c>
      <c r="T154" s="66">
        <f t="shared" si="14"/>
        <v>148</v>
      </c>
    </row>
    <row r="155" spans="1:20" s="62" customFormat="1" ht="18" customHeight="1">
      <c r="A155" s="226" t="s">
        <v>157</v>
      </c>
      <c r="B155" s="63">
        <v>61.7</v>
      </c>
      <c r="C155" s="64">
        <v>29.68</v>
      </c>
      <c r="D155" s="64">
        <v>60.53</v>
      </c>
      <c r="E155" s="65">
        <v>313</v>
      </c>
      <c r="F155" s="66">
        <f t="shared" si="10"/>
        <v>85</v>
      </c>
      <c r="G155" s="67">
        <v>28.54</v>
      </c>
      <c r="H155" s="64">
        <v>6.58</v>
      </c>
      <c r="I155" s="64">
        <v>35.130000000000003</v>
      </c>
      <c r="J155" s="65">
        <v>309</v>
      </c>
      <c r="K155" s="66">
        <f t="shared" si="11"/>
        <v>147</v>
      </c>
      <c r="L155" s="67">
        <v>25.9</v>
      </c>
      <c r="M155" s="65">
        <v>312</v>
      </c>
      <c r="N155" s="66">
        <f t="shared" si="12"/>
        <v>140</v>
      </c>
      <c r="O155" s="67">
        <v>50.34</v>
      </c>
      <c r="P155" s="65">
        <v>313</v>
      </c>
      <c r="Q155" s="66">
        <f t="shared" si="13"/>
        <v>162</v>
      </c>
      <c r="R155" s="67">
        <v>171.37</v>
      </c>
      <c r="S155" s="68">
        <v>313</v>
      </c>
      <c r="T155" s="66">
        <f t="shared" si="14"/>
        <v>149</v>
      </c>
    </row>
    <row r="156" spans="1:20" s="62" customFormat="1" ht="18" customHeight="1" thickBot="1">
      <c r="A156" s="227" t="s">
        <v>410</v>
      </c>
      <c r="B156" s="69">
        <v>63.02</v>
      </c>
      <c r="C156" s="70">
        <v>25.71</v>
      </c>
      <c r="D156" s="70">
        <v>57.22</v>
      </c>
      <c r="E156" s="71">
        <v>244</v>
      </c>
      <c r="F156" s="72">
        <f t="shared" si="10"/>
        <v>123</v>
      </c>
      <c r="G156" s="73">
        <v>27.12</v>
      </c>
      <c r="H156" s="70">
        <v>7.6</v>
      </c>
      <c r="I156" s="70">
        <v>34.72</v>
      </c>
      <c r="J156" s="71">
        <v>245</v>
      </c>
      <c r="K156" s="72">
        <f t="shared" si="11"/>
        <v>152</v>
      </c>
      <c r="L156" s="73">
        <v>25.74</v>
      </c>
      <c r="M156" s="71">
        <v>243</v>
      </c>
      <c r="N156" s="72">
        <f t="shared" si="12"/>
        <v>143</v>
      </c>
      <c r="O156" s="73">
        <v>52.57</v>
      </c>
      <c r="P156" s="71">
        <v>243</v>
      </c>
      <c r="Q156" s="72">
        <f t="shared" si="13"/>
        <v>149</v>
      </c>
      <c r="R156" s="73">
        <v>170.41</v>
      </c>
      <c r="S156" s="74">
        <v>243</v>
      </c>
      <c r="T156" s="72">
        <f t="shared" si="14"/>
        <v>150</v>
      </c>
    </row>
    <row r="157" spans="1:20" s="62" customFormat="1" ht="18" customHeight="1">
      <c r="A157" s="226" t="s">
        <v>172</v>
      </c>
      <c r="B157" s="63">
        <v>64.34</v>
      </c>
      <c r="C157" s="64">
        <v>24.07</v>
      </c>
      <c r="D157" s="64">
        <v>56.23</v>
      </c>
      <c r="E157" s="65">
        <v>122</v>
      </c>
      <c r="F157" s="66">
        <f t="shared" si="10"/>
        <v>144</v>
      </c>
      <c r="G157" s="67">
        <v>29.25</v>
      </c>
      <c r="H157" s="64">
        <v>11.59</v>
      </c>
      <c r="I157" s="64">
        <v>40.840000000000003</v>
      </c>
      <c r="J157" s="65">
        <v>122</v>
      </c>
      <c r="K157" s="66">
        <f t="shared" si="11"/>
        <v>94</v>
      </c>
      <c r="L157" s="67">
        <v>27.55</v>
      </c>
      <c r="M157" s="65">
        <v>120</v>
      </c>
      <c r="N157" s="66">
        <f t="shared" si="12"/>
        <v>105</v>
      </c>
      <c r="O157" s="67">
        <v>46.53</v>
      </c>
      <c r="P157" s="65">
        <v>114</v>
      </c>
      <c r="Q157" s="66">
        <f t="shared" si="13"/>
        <v>204</v>
      </c>
      <c r="R157" s="67">
        <v>170.37</v>
      </c>
      <c r="S157" s="68">
        <v>114</v>
      </c>
      <c r="T157" s="66">
        <f t="shared" si="14"/>
        <v>151</v>
      </c>
    </row>
    <row r="158" spans="1:20" s="62" customFormat="1" ht="18" customHeight="1">
      <c r="A158" s="226" t="s">
        <v>74</v>
      </c>
      <c r="B158" s="63">
        <v>61.85</v>
      </c>
      <c r="C158" s="64">
        <v>28.22</v>
      </c>
      <c r="D158" s="64">
        <v>59.14</v>
      </c>
      <c r="E158" s="65">
        <v>439</v>
      </c>
      <c r="F158" s="66">
        <f t="shared" si="10"/>
        <v>100</v>
      </c>
      <c r="G158" s="67">
        <v>27.6</v>
      </c>
      <c r="H158" s="64">
        <v>5.65</v>
      </c>
      <c r="I158" s="64">
        <v>33.25</v>
      </c>
      <c r="J158" s="65">
        <v>434</v>
      </c>
      <c r="K158" s="66">
        <f t="shared" si="11"/>
        <v>166</v>
      </c>
      <c r="L158" s="67">
        <v>24.31</v>
      </c>
      <c r="M158" s="65">
        <v>432</v>
      </c>
      <c r="N158" s="66">
        <f t="shared" si="12"/>
        <v>166</v>
      </c>
      <c r="O158" s="67">
        <v>52.25</v>
      </c>
      <c r="P158" s="65">
        <v>286</v>
      </c>
      <c r="Q158" s="66">
        <f t="shared" si="13"/>
        <v>151</v>
      </c>
      <c r="R158" s="67">
        <v>170.05</v>
      </c>
      <c r="S158" s="68">
        <v>286</v>
      </c>
      <c r="T158" s="66">
        <f t="shared" si="14"/>
        <v>152</v>
      </c>
    </row>
    <row r="159" spans="1:20" s="62" customFormat="1" ht="18" customHeight="1">
      <c r="A159" s="226" t="s">
        <v>411</v>
      </c>
      <c r="B159" s="63">
        <v>54.69</v>
      </c>
      <c r="C159" s="64">
        <v>21.58</v>
      </c>
      <c r="D159" s="64">
        <v>48.93</v>
      </c>
      <c r="E159" s="65">
        <v>285</v>
      </c>
      <c r="F159" s="66">
        <f t="shared" si="10"/>
        <v>236</v>
      </c>
      <c r="G159" s="67">
        <v>29.54</v>
      </c>
      <c r="H159" s="64">
        <v>12.2</v>
      </c>
      <c r="I159" s="64">
        <v>41.74</v>
      </c>
      <c r="J159" s="65">
        <v>283</v>
      </c>
      <c r="K159" s="66">
        <f t="shared" si="11"/>
        <v>84</v>
      </c>
      <c r="L159" s="67">
        <v>25.56</v>
      </c>
      <c r="M159" s="65">
        <v>283</v>
      </c>
      <c r="N159" s="66">
        <f t="shared" si="12"/>
        <v>145</v>
      </c>
      <c r="O159" s="67">
        <v>53.27</v>
      </c>
      <c r="P159" s="65">
        <v>215</v>
      </c>
      <c r="Q159" s="66">
        <f t="shared" si="13"/>
        <v>143</v>
      </c>
      <c r="R159" s="67">
        <v>169.35</v>
      </c>
      <c r="S159" s="68">
        <v>215</v>
      </c>
      <c r="T159" s="66">
        <f t="shared" si="14"/>
        <v>153</v>
      </c>
    </row>
    <row r="160" spans="1:20" s="62" customFormat="1" ht="18" customHeight="1">
      <c r="A160" s="226" t="s">
        <v>253</v>
      </c>
      <c r="B160" s="63">
        <v>56.77</v>
      </c>
      <c r="C160" s="64">
        <v>20.59</v>
      </c>
      <c r="D160" s="64">
        <v>48.97</v>
      </c>
      <c r="E160" s="65">
        <v>39</v>
      </c>
      <c r="F160" s="66">
        <f t="shared" si="10"/>
        <v>235</v>
      </c>
      <c r="G160" s="67">
        <v>25.13</v>
      </c>
      <c r="H160" s="64">
        <v>9.9</v>
      </c>
      <c r="I160" s="64">
        <v>35.03</v>
      </c>
      <c r="J160" s="65">
        <v>39</v>
      </c>
      <c r="K160" s="66">
        <f t="shared" si="11"/>
        <v>148</v>
      </c>
      <c r="L160" s="67">
        <v>21.52</v>
      </c>
      <c r="M160" s="65">
        <v>29</v>
      </c>
      <c r="N160" s="66">
        <f t="shared" si="12"/>
        <v>215</v>
      </c>
      <c r="O160" s="67">
        <v>55.02</v>
      </c>
      <c r="P160" s="65">
        <v>13</v>
      </c>
      <c r="Q160" s="66">
        <f t="shared" si="13"/>
        <v>130</v>
      </c>
      <c r="R160" s="67">
        <v>169.28</v>
      </c>
      <c r="S160" s="68">
        <v>13</v>
      </c>
      <c r="T160" s="66">
        <f t="shared" si="14"/>
        <v>154</v>
      </c>
    </row>
    <row r="161" spans="1:20" s="62" customFormat="1" ht="18" customHeight="1" thickBot="1">
      <c r="A161" s="227" t="s">
        <v>303</v>
      </c>
      <c r="B161" s="69">
        <v>62.18</v>
      </c>
      <c r="C161" s="70">
        <v>23.35</v>
      </c>
      <c r="D161" s="70">
        <v>54.44</v>
      </c>
      <c r="E161" s="71">
        <v>20</v>
      </c>
      <c r="F161" s="72">
        <f t="shared" si="10"/>
        <v>178</v>
      </c>
      <c r="G161" s="73">
        <v>31.3</v>
      </c>
      <c r="H161" s="70">
        <v>8.58</v>
      </c>
      <c r="I161" s="70">
        <v>39.880000000000003</v>
      </c>
      <c r="J161" s="71">
        <v>20</v>
      </c>
      <c r="K161" s="72">
        <f t="shared" si="11"/>
        <v>102</v>
      </c>
      <c r="L161" s="73">
        <v>24.4</v>
      </c>
      <c r="M161" s="71">
        <v>20</v>
      </c>
      <c r="N161" s="72">
        <f t="shared" si="12"/>
        <v>163</v>
      </c>
      <c r="O161" s="73">
        <v>42.6</v>
      </c>
      <c r="P161" s="71">
        <v>8</v>
      </c>
      <c r="Q161" s="72">
        <f t="shared" si="13"/>
        <v>241</v>
      </c>
      <c r="R161" s="73">
        <v>168.89</v>
      </c>
      <c r="S161" s="74">
        <v>8</v>
      </c>
      <c r="T161" s="72">
        <f t="shared" si="14"/>
        <v>155</v>
      </c>
    </row>
    <row r="162" spans="1:20" s="62" customFormat="1" ht="18" customHeight="1">
      <c r="A162" s="226" t="s">
        <v>181</v>
      </c>
      <c r="B162" s="63">
        <v>65.56</v>
      </c>
      <c r="C162" s="64">
        <v>22.17</v>
      </c>
      <c r="D162" s="64">
        <v>54.95</v>
      </c>
      <c r="E162" s="65">
        <v>610</v>
      </c>
      <c r="F162" s="66">
        <f t="shared" si="10"/>
        <v>169</v>
      </c>
      <c r="G162" s="67">
        <v>30.4</v>
      </c>
      <c r="H162" s="64">
        <v>7.11</v>
      </c>
      <c r="I162" s="64">
        <v>37.51</v>
      </c>
      <c r="J162" s="65">
        <v>605</v>
      </c>
      <c r="K162" s="66">
        <f t="shared" si="11"/>
        <v>135</v>
      </c>
      <c r="L162" s="67">
        <v>27.29</v>
      </c>
      <c r="M162" s="65">
        <v>601</v>
      </c>
      <c r="N162" s="66">
        <f t="shared" si="12"/>
        <v>114</v>
      </c>
      <c r="O162" s="67">
        <v>47.77</v>
      </c>
      <c r="P162" s="65">
        <v>567</v>
      </c>
      <c r="Q162" s="66">
        <f t="shared" si="13"/>
        <v>196</v>
      </c>
      <c r="R162" s="67">
        <v>168.53</v>
      </c>
      <c r="S162" s="68">
        <v>567</v>
      </c>
      <c r="T162" s="66">
        <f t="shared" si="14"/>
        <v>156</v>
      </c>
    </row>
    <row r="163" spans="1:20" s="62" customFormat="1" ht="18" customHeight="1">
      <c r="A163" s="226" t="s">
        <v>224</v>
      </c>
      <c r="B163" s="63">
        <v>61.85</v>
      </c>
      <c r="C163" s="64">
        <v>29.27</v>
      </c>
      <c r="D163" s="64">
        <v>60.19</v>
      </c>
      <c r="E163" s="65">
        <v>109</v>
      </c>
      <c r="F163" s="66">
        <f t="shared" si="10"/>
        <v>87</v>
      </c>
      <c r="G163" s="67">
        <v>25.8</v>
      </c>
      <c r="H163" s="64">
        <v>6.06</v>
      </c>
      <c r="I163" s="64">
        <v>31.86</v>
      </c>
      <c r="J163" s="65">
        <v>109</v>
      </c>
      <c r="K163" s="66">
        <f t="shared" si="11"/>
        <v>179</v>
      </c>
      <c r="L163" s="67">
        <v>24.47</v>
      </c>
      <c r="M163" s="65">
        <v>107</v>
      </c>
      <c r="N163" s="66">
        <f t="shared" si="12"/>
        <v>160</v>
      </c>
      <c r="O163" s="67">
        <v>51.03</v>
      </c>
      <c r="P163" s="65">
        <v>107</v>
      </c>
      <c r="Q163" s="66">
        <f t="shared" si="13"/>
        <v>156</v>
      </c>
      <c r="R163" s="67">
        <v>167.64</v>
      </c>
      <c r="S163" s="68">
        <v>107</v>
      </c>
      <c r="T163" s="66">
        <f t="shared" si="14"/>
        <v>157</v>
      </c>
    </row>
    <row r="164" spans="1:20" s="62" customFormat="1" ht="18" customHeight="1">
      <c r="A164" s="226" t="s">
        <v>77</v>
      </c>
      <c r="B164" s="63">
        <v>63.31</v>
      </c>
      <c r="C164" s="64">
        <v>26.83</v>
      </c>
      <c r="D164" s="64">
        <v>58.48</v>
      </c>
      <c r="E164" s="65">
        <v>259</v>
      </c>
      <c r="F164" s="66">
        <f t="shared" si="10"/>
        <v>107</v>
      </c>
      <c r="G164" s="67">
        <v>26.7</v>
      </c>
      <c r="H164" s="64">
        <v>7.68</v>
      </c>
      <c r="I164" s="64">
        <v>34.380000000000003</v>
      </c>
      <c r="J164" s="65">
        <v>258</v>
      </c>
      <c r="K164" s="66">
        <f t="shared" si="11"/>
        <v>154</v>
      </c>
      <c r="L164" s="67">
        <v>26.47</v>
      </c>
      <c r="M164" s="65">
        <v>258</v>
      </c>
      <c r="N164" s="66">
        <f t="shared" si="12"/>
        <v>130</v>
      </c>
      <c r="O164" s="67">
        <v>47.4</v>
      </c>
      <c r="P164" s="65">
        <v>256</v>
      </c>
      <c r="Q164" s="66">
        <f t="shared" si="13"/>
        <v>199</v>
      </c>
      <c r="R164" s="67">
        <v>167.19</v>
      </c>
      <c r="S164" s="68">
        <v>256</v>
      </c>
      <c r="T164" s="66">
        <f t="shared" si="14"/>
        <v>158</v>
      </c>
    </row>
    <row r="165" spans="1:20" s="62" customFormat="1" ht="18" customHeight="1">
      <c r="A165" s="226" t="s">
        <v>213</v>
      </c>
      <c r="B165" s="63">
        <v>64.27</v>
      </c>
      <c r="C165" s="64">
        <v>24.38</v>
      </c>
      <c r="D165" s="64">
        <v>56.52</v>
      </c>
      <c r="E165" s="65">
        <v>332</v>
      </c>
      <c r="F165" s="66">
        <f t="shared" si="10"/>
        <v>141</v>
      </c>
      <c r="G165" s="67">
        <v>26.92</v>
      </c>
      <c r="H165" s="64">
        <v>5.8</v>
      </c>
      <c r="I165" s="64">
        <v>32.71</v>
      </c>
      <c r="J165" s="65">
        <v>331</v>
      </c>
      <c r="K165" s="66">
        <f t="shared" si="11"/>
        <v>171</v>
      </c>
      <c r="L165" s="67">
        <v>27.05</v>
      </c>
      <c r="M165" s="65">
        <v>331</v>
      </c>
      <c r="N165" s="66">
        <f t="shared" si="12"/>
        <v>120</v>
      </c>
      <c r="O165" s="67">
        <v>50.82</v>
      </c>
      <c r="P165" s="65">
        <v>328</v>
      </c>
      <c r="Q165" s="66">
        <f t="shared" si="13"/>
        <v>158</v>
      </c>
      <c r="R165" s="67">
        <v>167.03</v>
      </c>
      <c r="S165" s="68">
        <v>328</v>
      </c>
      <c r="T165" s="66">
        <f t="shared" si="14"/>
        <v>159</v>
      </c>
    </row>
    <row r="166" spans="1:20" s="62" customFormat="1" ht="18" customHeight="1" thickBot="1">
      <c r="A166" s="227" t="s">
        <v>412</v>
      </c>
      <c r="B166" s="69">
        <v>59.06</v>
      </c>
      <c r="C166" s="70">
        <v>21.26</v>
      </c>
      <c r="D166" s="70">
        <v>50.79</v>
      </c>
      <c r="E166" s="71">
        <v>304</v>
      </c>
      <c r="F166" s="72">
        <f t="shared" si="10"/>
        <v>220</v>
      </c>
      <c r="G166" s="73">
        <v>29.18</v>
      </c>
      <c r="H166" s="70">
        <v>5.39</v>
      </c>
      <c r="I166" s="70">
        <v>34.58</v>
      </c>
      <c r="J166" s="71">
        <v>304</v>
      </c>
      <c r="K166" s="72">
        <f t="shared" si="11"/>
        <v>153</v>
      </c>
      <c r="L166" s="73">
        <v>25.55</v>
      </c>
      <c r="M166" s="71">
        <v>301</v>
      </c>
      <c r="N166" s="72">
        <f t="shared" si="12"/>
        <v>146</v>
      </c>
      <c r="O166" s="73">
        <v>54.17</v>
      </c>
      <c r="P166" s="71">
        <v>288</v>
      </c>
      <c r="Q166" s="72">
        <f t="shared" si="13"/>
        <v>135</v>
      </c>
      <c r="R166" s="73">
        <v>166.38</v>
      </c>
      <c r="S166" s="74">
        <v>288</v>
      </c>
      <c r="T166" s="72">
        <f t="shared" si="14"/>
        <v>160</v>
      </c>
    </row>
    <row r="167" spans="1:20" s="62" customFormat="1" ht="18" customHeight="1">
      <c r="A167" s="226" t="s">
        <v>202</v>
      </c>
      <c r="B167" s="63">
        <v>58.49</v>
      </c>
      <c r="C167" s="64">
        <v>26.27</v>
      </c>
      <c r="D167" s="64">
        <v>55.52</v>
      </c>
      <c r="E167" s="65">
        <v>165</v>
      </c>
      <c r="F167" s="66">
        <f t="shared" si="10"/>
        <v>160</v>
      </c>
      <c r="G167" s="67">
        <v>25.01</v>
      </c>
      <c r="H167" s="64">
        <v>9.9499999999999993</v>
      </c>
      <c r="I167" s="64">
        <v>34.96</v>
      </c>
      <c r="J167" s="65">
        <v>165</v>
      </c>
      <c r="K167" s="66">
        <f t="shared" si="11"/>
        <v>149</v>
      </c>
      <c r="L167" s="67">
        <v>24.5</v>
      </c>
      <c r="M167" s="65">
        <v>165</v>
      </c>
      <c r="N167" s="66">
        <f t="shared" si="12"/>
        <v>158</v>
      </c>
      <c r="O167" s="67">
        <v>50.96</v>
      </c>
      <c r="P167" s="65">
        <v>165</v>
      </c>
      <c r="Q167" s="66">
        <f t="shared" si="13"/>
        <v>157</v>
      </c>
      <c r="R167" s="67">
        <v>165.94</v>
      </c>
      <c r="S167" s="68">
        <v>165</v>
      </c>
      <c r="T167" s="66">
        <f t="shared" si="14"/>
        <v>161</v>
      </c>
    </row>
    <row r="168" spans="1:20" s="62" customFormat="1" ht="18" customHeight="1">
      <c r="A168" s="226" t="s">
        <v>413</v>
      </c>
      <c r="B168" s="63">
        <v>61.76</v>
      </c>
      <c r="C168" s="64">
        <v>23.3</v>
      </c>
      <c r="D168" s="64">
        <v>54.18</v>
      </c>
      <c r="E168" s="65">
        <v>725</v>
      </c>
      <c r="F168" s="66">
        <f t="shared" si="10"/>
        <v>182</v>
      </c>
      <c r="G168" s="67">
        <v>27.85</v>
      </c>
      <c r="H168" s="64">
        <v>8.59</v>
      </c>
      <c r="I168" s="64">
        <v>36.44</v>
      </c>
      <c r="J168" s="65">
        <v>725</v>
      </c>
      <c r="K168" s="66">
        <f t="shared" si="11"/>
        <v>142</v>
      </c>
      <c r="L168" s="67">
        <v>26.14</v>
      </c>
      <c r="M168" s="65">
        <v>723</v>
      </c>
      <c r="N168" s="66">
        <f t="shared" si="12"/>
        <v>136</v>
      </c>
      <c r="O168" s="67">
        <v>49.02</v>
      </c>
      <c r="P168" s="65">
        <v>722</v>
      </c>
      <c r="Q168" s="66">
        <f t="shared" si="13"/>
        <v>177</v>
      </c>
      <c r="R168" s="67">
        <v>165.77</v>
      </c>
      <c r="S168" s="68">
        <v>722</v>
      </c>
      <c r="T168" s="66">
        <f t="shared" si="14"/>
        <v>162</v>
      </c>
    </row>
    <row r="169" spans="1:20" s="62" customFormat="1" ht="18" customHeight="1">
      <c r="A169" s="226" t="s">
        <v>199</v>
      </c>
      <c r="B169" s="63">
        <v>55.05</v>
      </c>
      <c r="C169" s="64">
        <v>29.66</v>
      </c>
      <c r="D169" s="64">
        <v>57.18</v>
      </c>
      <c r="E169" s="65">
        <v>237</v>
      </c>
      <c r="F169" s="66">
        <f t="shared" si="10"/>
        <v>125</v>
      </c>
      <c r="G169" s="67">
        <v>24.61</v>
      </c>
      <c r="H169" s="64">
        <v>7.16</v>
      </c>
      <c r="I169" s="64">
        <v>31.77</v>
      </c>
      <c r="J169" s="65">
        <v>236</v>
      </c>
      <c r="K169" s="66">
        <f t="shared" si="11"/>
        <v>180</v>
      </c>
      <c r="L169" s="67">
        <v>24.27</v>
      </c>
      <c r="M169" s="65">
        <v>235</v>
      </c>
      <c r="N169" s="66">
        <f t="shared" si="12"/>
        <v>167</v>
      </c>
      <c r="O169" s="67">
        <v>47.8</v>
      </c>
      <c r="P169" s="65">
        <v>107</v>
      </c>
      <c r="Q169" s="66">
        <f t="shared" si="13"/>
        <v>195</v>
      </c>
      <c r="R169" s="67">
        <v>165.53</v>
      </c>
      <c r="S169" s="68">
        <v>107</v>
      </c>
      <c r="T169" s="66">
        <f t="shared" si="14"/>
        <v>163</v>
      </c>
    </row>
    <row r="170" spans="1:20" s="62" customFormat="1" ht="18" customHeight="1">
      <c r="A170" s="226" t="s">
        <v>414</v>
      </c>
      <c r="B170" s="63">
        <v>60.63</v>
      </c>
      <c r="C170" s="64">
        <v>25.52</v>
      </c>
      <c r="D170" s="64">
        <v>55.83</v>
      </c>
      <c r="E170" s="65">
        <v>126</v>
      </c>
      <c r="F170" s="66">
        <f t="shared" si="10"/>
        <v>153</v>
      </c>
      <c r="G170" s="67">
        <v>27.72</v>
      </c>
      <c r="H170" s="64">
        <v>5.65</v>
      </c>
      <c r="I170" s="64">
        <v>33.369999999999997</v>
      </c>
      <c r="J170" s="65">
        <v>126</v>
      </c>
      <c r="K170" s="66">
        <f t="shared" si="11"/>
        <v>165</v>
      </c>
      <c r="L170" s="67">
        <v>23.98</v>
      </c>
      <c r="M170" s="65">
        <v>126</v>
      </c>
      <c r="N170" s="66">
        <f t="shared" si="12"/>
        <v>170</v>
      </c>
      <c r="O170" s="67">
        <v>52.08</v>
      </c>
      <c r="P170" s="65">
        <v>126</v>
      </c>
      <c r="Q170" s="66">
        <f t="shared" si="13"/>
        <v>154</v>
      </c>
      <c r="R170" s="67">
        <v>165.26</v>
      </c>
      <c r="S170" s="68">
        <v>126</v>
      </c>
      <c r="T170" s="66">
        <f t="shared" si="14"/>
        <v>164</v>
      </c>
    </row>
    <row r="171" spans="1:20" s="62" customFormat="1" ht="18" customHeight="1" thickBot="1">
      <c r="A171" s="227" t="s">
        <v>215</v>
      </c>
      <c r="B171" s="69">
        <v>55.43</v>
      </c>
      <c r="C171" s="70">
        <v>27.5</v>
      </c>
      <c r="D171" s="70">
        <v>55.21</v>
      </c>
      <c r="E171" s="71">
        <v>16</v>
      </c>
      <c r="F171" s="72">
        <f t="shared" si="10"/>
        <v>163</v>
      </c>
      <c r="G171" s="73">
        <v>21.75</v>
      </c>
      <c r="H171" s="70">
        <v>6.66</v>
      </c>
      <c r="I171" s="70">
        <v>28.41</v>
      </c>
      <c r="J171" s="71">
        <v>16</v>
      </c>
      <c r="K171" s="72">
        <f t="shared" si="11"/>
        <v>215</v>
      </c>
      <c r="L171" s="73">
        <v>20.69</v>
      </c>
      <c r="M171" s="71">
        <v>16</v>
      </c>
      <c r="N171" s="72">
        <f t="shared" si="12"/>
        <v>228</v>
      </c>
      <c r="O171" s="73">
        <v>53</v>
      </c>
      <c r="P171" s="71">
        <v>8</v>
      </c>
      <c r="Q171" s="72">
        <f t="shared" si="13"/>
        <v>144</v>
      </c>
      <c r="R171" s="73">
        <v>163.9</v>
      </c>
      <c r="S171" s="74">
        <v>8</v>
      </c>
      <c r="T171" s="72">
        <f t="shared" si="14"/>
        <v>165</v>
      </c>
    </row>
    <row r="172" spans="1:20" s="62" customFormat="1" ht="18" customHeight="1">
      <c r="A172" s="226" t="s">
        <v>415</v>
      </c>
      <c r="B172" s="63">
        <v>60.27</v>
      </c>
      <c r="C172" s="64">
        <v>26.87</v>
      </c>
      <c r="D172" s="64">
        <v>57</v>
      </c>
      <c r="E172" s="65">
        <v>212</v>
      </c>
      <c r="F172" s="66">
        <f t="shared" si="10"/>
        <v>130</v>
      </c>
      <c r="G172" s="67">
        <v>24.48</v>
      </c>
      <c r="H172" s="64">
        <v>9.11</v>
      </c>
      <c r="I172" s="64">
        <v>33.590000000000003</v>
      </c>
      <c r="J172" s="65">
        <v>213</v>
      </c>
      <c r="K172" s="66">
        <f t="shared" si="11"/>
        <v>162</v>
      </c>
      <c r="L172" s="67">
        <v>24.41</v>
      </c>
      <c r="M172" s="65">
        <v>211</v>
      </c>
      <c r="N172" s="66">
        <f t="shared" si="12"/>
        <v>162</v>
      </c>
      <c r="O172" s="67">
        <v>48.95</v>
      </c>
      <c r="P172" s="65">
        <v>210</v>
      </c>
      <c r="Q172" s="66">
        <f t="shared" si="13"/>
        <v>180</v>
      </c>
      <c r="R172" s="67">
        <v>163.85</v>
      </c>
      <c r="S172" s="68">
        <v>210</v>
      </c>
      <c r="T172" s="66">
        <f t="shared" si="14"/>
        <v>166</v>
      </c>
    </row>
    <row r="173" spans="1:20" s="62" customFormat="1" ht="18" customHeight="1">
      <c r="A173" s="226" t="s">
        <v>192</v>
      </c>
      <c r="B173" s="63">
        <v>62.38</v>
      </c>
      <c r="C173" s="64">
        <v>28.78</v>
      </c>
      <c r="D173" s="64">
        <v>59.97</v>
      </c>
      <c r="E173" s="65">
        <v>158</v>
      </c>
      <c r="F173" s="66">
        <f t="shared" si="10"/>
        <v>89</v>
      </c>
      <c r="G173" s="67">
        <v>28.42</v>
      </c>
      <c r="H173" s="64">
        <v>8.81</v>
      </c>
      <c r="I173" s="64">
        <v>37.229999999999997</v>
      </c>
      <c r="J173" s="65">
        <v>156</v>
      </c>
      <c r="K173" s="66">
        <f t="shared" si="11"/>
        <v>140</v>
      </c>
      <c r="L173" s="67">
        <v>22.28</v>
      </c>
      <c r="M173" s="65">
        <v>155</v>
      </c>
      <c r="N173" s="66">
        <f t="shared" si="12"/>
        <v>206</v>
      </c>
      <c r="O173" s="67">
        <v>44.33</v>
      </c>
      <c r="P173" s="65">
        <v>154</v>
      </c>
      <c r="Q173" s="66">
        <f t="shared" si="13"/>
        <v>225</v>
      </c>
      <c r="R173" s="67">
        <v>163.72</v>
      </c>
      <c r="S173" s="68">
        <v>154</v>
      </c>
      <c r="T173" s="66">
        <f t="shared" si="14"/>
        <v>167</v>
      </c>
    </row>
    <row r="174" spans="1:20" s="62" customFormat="1" ht="18" customHeight="1">
      <c r="A174" s="226" t="s">
        <v>99</v>
      </c>
      <c r="B174" s="63">
        <v>60.49</v>
      </c>
      <c r="C174" s="64">
        <v>28.17</v>
      </c>
      <c r="D174" s="64">
        <v>58.41</v>
      </c>
      <c r="E174" s="65">
        <v>108</v>
      </c>
      <c r="F174" s="66">
        <f t="shared" si="10"/>
        <v>110</v>
      </c>
      <c r="G174" s="67">
        <v>24.56</v>
      </c>
      <c r="H174" s="64">
        <v>8.84</v>
      </c>
      <c r="I174" s="64">
        <v>33.409999999999997</v>
      </c>
      <c r="J174" s="65">
        <v>108</v>
      </c>
      <c r="K174" s="66">
        <f t="shared" si="11"/>
        <v>164</v>
      </c>
      <c r="L174" s="67">
        <v>23.49</v>
      </c>
      <c r="M174" s="65">
        <v>105</v>
      </c>
      <c r="N174" s="66">
        <f t="shared" si="12"/>
        <v>181</v>
      </c>
      <c r="O174" s="67">
        <v>48.65</v>
      </c>
      <c r="P174" s="65">
        <v>78</v>
      </c>
      <c r="Q174" s="66">
        <f t="shared" si="13"/>
        <v>183</v>
      </c>
      <c r="R174" s="67">
        <v>163.28</v>
      </c>
      <c r="S174" s="68">
        <v>78</v>
      </c>
      <c r="T174" s="66">
        <f t="shared" si="14"/>
        <v>168</v>
      </c>
    </row>
    <row r="175" spans="1:20" s="62" customFormat="1" ht="18" customHeight="1">
      <c r="A175" s="226" t="s">
        <v>100</v>
      </c>
      <c r="B175" s="63">
        <v>61.31</v>
      </c>
      <c r="C175" s="64">
        <v>26.56</v>
      </c>
      <c r="D175" s="64">
        <v>57.21</v>
      </c>
      <c r="E175" s="65">
        <v>68</v>
      </c>
      <c r="F175" s="66">
        <f t="shared" si="10"/>
        <v>124</v>
      </c>
      <c r="G175" s="67">
        <v>26.51</v>
      </c>
      <c r="H175" s="64">
        <v>7.1</v>
      </c>
      <c r="I175" s="64">
        <v>33.619999999999997</v>
      </c>
      <c r="J175" s="65">
        <v>68</v>
      </c>
      <c r="K175" s="66">
        <f t="shared" si="11"/>
        <v>161</v>
      </c>
      <c r="L175" s="67">
        <v>24.04</v>
      </c>
      <c r="M175" s="65">
        <v>68</v>
      </c>
      <c r="N175" s="66">
        <f t="shared" si="12"/>
        <v>169</v>
      </c>
      <c r="O175" s="67">
        <v>47.88</v>
      </c>
      <c r="P175" s="65">
        <v>68</v>
      </c>
      <c r="Q175" s="66">
        <f t="shared" si="13"/>
        <v>193</v>
      </c>
      <c r="R175" s="67">
        <v>162.76</v>
      </c>
      <c r="S175" s="68">
        <v>68</v>
      </c>
      <c r="T175" s="66">
        <f t="shared" si="14"/>
        <v>169</v>
      </c>
    </row>
    <row r="176" spans="1:20" s="62" customFormat="1" ht="18" customHeight="1" thickBot="1">
      <c r="A176" s="227" t="s">
        <v>177</v>
      </c>
      <c r="B176" s="69">
        <v>63.31</v>
      </c>
      <c r="C176" s="70">
        <v>22.78</v>
      </c>
      <c r="D176" s="70">
        <v>54.43</v>
      </c>
      <c r="E176" s="71">
        <v>549</v>
      </c>
      <c r="F176" s="72">
        <f t="shared" si="10"/>
        <v>179</v>
      </c>
      <c r="G176" s="73">
        <v>25.35</v>
      </c>
      <c r="H176" s="70">
        <v>6.26</v>
      </c>
      <c r="I176" s="70">
        <v>31.61</v>
      </c>
      <c r="J176" s="71">
        <v>543</v>
      </c>
      <c r="K176" s="72">
        <f t="shared" si="11"/>
        <v>183</v>
      </c>
      <c r="L176" s="73">
        <v>25.91</v>
      </c>
      <c r="M176" s="71">
        <v>540</v>
      </c>
      <c r="N176" s="72">
        <f t="shared" si="12"/>
        <v>139</v>
      </c>
      <c r="O176" s="73">
        <v>49.72</v>
      </c>
      <c r="P176" s="71">
        <v>423</v>
      </c>
      <c r="Q176" s="72">
        <f t="shared" si="13"/>
        <v>167</v>
      </c>
      <c r="R176" s="73">
        <v>161.97</v>
      </c>
      <c r="S176" s="74">
        <v>423</v>
      </c>
      <c r="T176" s="72">
        <f t="shared" si="14"/>
        <v>170</v>
      </c>
    </row>
    <row r="177" spans="1:20" s="62" customFormat="1" ht="18" customHeight="1">
      <c r="A177" s="226" t="s">
        <v>416</v>
      </c>
      <c r="B177" s="63">
        <v>59.08</v>
      </c>
      <c r="C177" s="64">
        <v>23.84</v>
      </c>
      <c r="D177" s="64">
        <v>53.38</v>
      </c>
      <c r="E177" s="65">
        <v>230</v>
      </c>
      <c r="F177" s="66">
        <f t="shared" si="10"/>
        <v>192</v>
      </c>
      <c r="G177" s="67">
        <v>27.02</v>
      </c>
      <c r="H177" s="64">
        <v>6</v>
      </c>
      <c r="I177" s="64">
        <v>33.01</v>
      </c>
      <c r="J177" s="65">
        <v>231</v>
      </c>
      <c r="K177" s="66">
        <f t="shared" si="11"/>
        <v>169</v>
      </c>
      <c r="L177" s="67">
        <v>26.75</v>
      </c>
      <c r="M177" s="65">
        <v>229</v>
      </c>
      <c r="N177" s="66">
        <f t="shared" si="12"/>
        <v>123</v>
      </c>
      <c r="O177" s="67">
        <v>49.66</v>
      </c>
      <c r="P177" s="65">
        <v>231</v>
      </c>
      <c r="Q177" s="66">
        <f t="shared" si="13"/>
        <v>168</v>
      </c>
      <c r="R177" s="67">
        <v>161.84</v>
      </c>
      <c r="S177" s="68">
        <v>231</v>
      </c>
      <c r="T177" s="66">
        <f t="shared" si="14"/>
        <v>171</v>
      </c>
    </row>
    <row r="178" spans="1:20" s="62" customFormat="1" ht="18" customHeight="1">
      <c r="A178" s="226" t="s">
        <v>417</v>
      </c>
      <c r="B178" s="63">
        <v>58.65</v>
      </c>
      <c r="C178" s="64">
        <v>25.9</v>
      </c>
      <c r="D178" s="64">
        <v>55.22</v>
      </c>
      <c r="E178" s="65">
        <v>132</v>
      </c>
      <c r="F178" s="66">
        <f t="shared" si="10"/>
        <v>162</v>
      </c>
      <c r="G178" s="67">
        <v>26.81</v>
      </c>
      <c r="H178" s="64">
        <v>5.85</v>
      </c>
      <c r="I178" s="64">
        <v>32.65</v>
      </c>
      <c r="J178" s="65">
        <v>130</v>
      </c>
      <c r="K178" s="66">
        <f t="shared" si="11"/>
        <v>172</v>
      </c>
      <c r="L178" s="67">
        <v>23.75</v>
      </c>
      <c r="M178" s="65">
        <v>130</v>
      </c>
      <c r="N178" s="66">
        <f t="shared" si="12"/>
        <v>173</v>
      </c>
      <c r="O178" s="67">
        <v>49.48</v>
      </c>
      <c r="P178" s="65">
        <v>130</v>
      </c>
      <c r="Q178" s="66">
        <f t="shared" si="13"/>
        <v>171</v>
      </c>
      <c r="R178" s="67">
        <v>161.6</v>
      </c>
      <c r="S178" s="68">
        <v>130</v>
      </c>
      <c r="T178" s="66">
        <f t="shared" si="14"/>
        <v>172</v>
      </c>
    </row>
    <row r="179" spans="1:20" s="62" customFormat="1" ht="18" customHeight="1">
      <c r="A179" s="226" t="s">
        <v>418</v>
      </c>
      <c r="B179" s="63">
        <v>60.9</v>
      </c>
      <c r="C179" s="64">
        <v>24.37</v>
      </c>
      <c r="D179" s="64">
        <v>54.82</v>
      </c>
      <c r="E179" s="65">
        <v>139</v>
      </c>
      <c r="F179" s="66">
        <f t="shared" si="10"/>
        <v>171</v>
      </c>
      <c r="G179" s="67">
        <v>26.24</v>
      </c>
      <c r="H179" s="64">
        <v>5.67</v>
      </c>
      <c r="I179" s="64">
        <v>31.9</v>
      </c>
      <c r="J179" s="65">
        <v>139</v>
      </c>
      <c r="K179" s="66">
        <f t="shared" si="11"/>
        <v>177</v>
      </c>
      <c r="L179" s="67">
        <v>24.42</v>
      </c>
      <c r="M179" s="65">
        <v>139</v>
      </c>
      <c r="N179" s="66">
        <f t="shared" si="12"/>
        <v>161</v>
      </c>
      <c r="O179" s="67">
        <v>49.85</v>
      </c>
      <c r="P179" s="65">
        <v>139</v>
      </c>
      <c r="Q179" s="66">
        <f t="shared" si="13"/>
        <v>166</v>
      </c>
      <c r="R179" s="67">
        <v>161</v>
      </c>
      <c r="S179" s="68">
        <v>139</v>
      </c>
      <c r="T179" s="66">
        <f t="shared" si="14"/>
        <v>173</v>
      </c>
    </row>
    <row r="180" spans="1:20" s="62" customFormat="1" ht="18" customHeight="1">
      <c r="A180" s="226" t="s">
        <v>176</v>
      </c>
      <c r="B180" s="63">
        <v>59.2</v>
      </c>
      <c r="C180" s="64">
        <v>28.88</v>
      </c>
      <c r="D180" s="64">
        <v>58.48</v>
      </c>
      <c r="E180" s="65">
        <v>433</v>
      </c>
      <c r="F180" s="66">
        <f t="shared" si="10"/>
        <v>107</v>
      </c>
      <c r="G180" s="67">
        <v>26.57</v>
      </c>
      <c r="H180" s="64">
        <v>6.47</v>
      </c>
      <c r="I180" s="64">
        <v>33.04</v>
      </c>
      <c r="J180" s="65">
        <v>434</v>
      </c>
      <c r="K180" s="66">
        <f t="shared" si="11"/>
        <v>167</v>
      </c>
      <c r="L180" s="67">
        <v>24.38</v>
      </c>
      <c r="M180" s="65">
        <v>433</v>
      </c>
      <c r="N180" s="66">
        <f t="shared" si="12"/>
        <v>164</v>
      </c>
      <c r="O180" s="67">
        <v>45.15</v>
      </c>
      <c r="P180" s="65">
        <v>429</v>
      </c>
      <c r="Q180" s="66">
        <f t="shared" si="13"/>
        <v>218</v>
      </c>
      <c r="R180" s="67">
        <v>160.97</v>
      </c>
      <c r="S180" s="68">
        <v>429</v>
      </c>
      <c r="T180" s="66">
        <f t="shared" si="14"/>
        <v>174</v>
      </c>
    </row>
    <row r="181" spans="1:20" s="62" customFormat="1" ht="18" customHeight="1" thickBot="1">
      <c r="A181" s="227" t="s">
        <v>82</v>
      </c>
      <c r="B181" s="69">
        <v>60.73</v>
      </c>
      <c r="C181" s="70">
        <v>28.43</v>
      </c>
      <c r="D181" s="70">
        <v>58.79</v>
      </c>
      <c r="E181" s="71">
        <v>70</v>
      </c>
      <c r="F181" s="72">
        <f t="shared" si="10"/>
        <v>102</v>
      </c>
      <c r="G181" s="73">
        <v>24.44</v>
      </c>
      <c r="H181" s="70">
        <v>6.65</v>
      </c>
      <c r="I181" s="70">
        <v>31.09</v>
      </c>
      <c r="J181" s="71">
        <v>70</v>
      </c>
      <c r="K181" s="72">
        <f t="shared" si="11"/>
        <v>187</v>
      </c>
      <c r="L181" s="73">
        <v>23.09</v>
      </c>
      <c r="M181" s="71">
        <v>70</v>
      </c>
      <c r="N181" s="72">
        <f t="shared" si="12"/>
        <v>192</v>
      </c>
      <c r="O181" s="73">
        <v>47.45</v>
      </c>
      <c r="P181" s="71">
        <v>70</v>
      </c>
      <c r="Q181" s="72">
        <f t="shared" si="13"/>
        <v>198</v>
      </c>
      <c r="R181" s="73">
        <v>160.41999999999999</v>
      </c>
      <c r="S181" s="74">
        <v>70</v>
      </c>
      <c r="T181" s="72">
        <f t="shared" si="14"/>
        <v>175</v>
      </c>
    </row>
    <row r="182" spans="1:20" s="62" customFormat="1" ht="18" customHeight="1">
      <c r="A182" s="226" t="s">
        <v>166</v>
      </c>
      <c r="B182" s="63">
        <v>58.79</v>
      </c>
      <c r="C182" s="64">
        <v>22.89</v>
      </c>
      <c r="D182" s="64">
        <v>52.29</v>
      </c>
      <c r="E182" s="65">
        <v>76</v>
      </c>
      <c r="F182" s="66">
        <f t="shared" si="10"/>
        <v>204</v>
      </c>
      <c r="G182" s="67">
        <v>26.53</v>
      </c>
      <c r="H182" s="64">
        <v>9.11</v>
      </c>
      <c r="I182" s="64">
        <v>35.64</v>
      </c>
      <c r="J182" s="65">
        <v>76</v>
      </c>
      <c r="K182" s="66">
        <f t="shared" si="11"/>
        <v>145</v>
      </c>
      <c r="L182" s="67">
        <v>24.58</v>
      </c>
      <c r="M182" s="65">
        <v>72</v>
      </c>
      <c r="N182" s="66">
        <f t="shared" si="12"/>
        <v>157</v>
      </c>
      <c r="O182" s="67">
        <v>47.6</v>
      </c>
      <c r="P182" s="65">
        <v>73</v>
      </c>
      <c r="Q182" s="66">
        <f t="shared" si="13"/>
        <v>197</v>
      </c>
      <c r="R182" s="67">
        <v>160.25</v>
      </c>
      <c r="S182" s="68">
        <v>73</v>
      </c>
      <c r="T182" s="66">
        <f t="shared" si="14"/>
        <v>176</v>
      </c>
    </row>
    <row r="183" spans="1:20" s="62" customFormat="1" ht="18" customHeight="1">
      <c r="A183" s="226" t="s">
        <v>419</v>
      </c>
      <c r="B183" s="63">
        <v>47.37</v>
      </c>
      <c r="C183" s="64">
        <v>15.57</v>
      </c>
      <c r="D183" s="64">
        <v>39.25</v>
      </c>
      <c r="E183" s="65">
        <v>168</v>
      </c>
      <c r="F183" s="66">
        <f t="shared" si="10"/>
        <v>273</v>
      </c>
      <c r="G183" s="67">
        <v>21.92</v>
      </c>
      <c r="H183" s="64">
        <v>4.7300000000000004</v>
      </c>
      <c r="I183" s="64">
        <v>26.65</v>
      </c>
      <c r="J183" s="65">
        <v>171</v>
      </c>
      <c r="K183" s="66">
        <f t="shared" si="11"/>
        <v>227</v>
      </c>
      <c r="L183" s="67">
        <v>18.809999999999999</v>
      </c>
      <c r="M183" s="65">
        <v>170</v>
      </c>
      <c r="N183" s="66">
        <f t="shared" si="12"/>
        <v>253</v>
      </c>
      <c r="O183" s="67">
        <v>54.03</v>
      </c>
      <c r="P183" s="65">
        <v>50</v>
      </c>
      <c r="Q183" s="66">
        <f t="shared" si="13"/>
        <v>137</v>
      </c>
      <c r="R183" s="67">
        <v>159.97</v>
      </c>
      <c r="S183" s="68">
        <v>50</v>
      </c>
      <c r="T183" s="66">
        <f t="shared" si="14"/>
        <v>177</v>
      </c>
    </row>
    <row r="184" spans="1:20" s="62" customFormat="1" ht="18" customHeight="1">
      <c r="A184" s="226" t="s">
        <v>72</v>
      </c>
      <c r="B184" s="63">
        <v>60.56</v>
      </c>
      <c r="C184" s="64">
        <v>25.71</v>
      </c>
      <c r="D184" s="64">
        <v>55.99</v>
      </c>
      <c r="E184" s="65">
        <v>419</v>
      </c>
      <c r="F184" s="66">
        <f t="shared" si="10"/>
        <v>150</v>
      </c>
      <c r="G184" s="67">
        <v>25.05</v>
      </c>
      <c r="H184" s="64">
        <v>5.93</v>
      </c>
      <c r="I184" s="64">
        <v>30.98</v>
      </c>
      <c r="J184" s="65">
        <v>425</v>
      </c>
      <c r="K184" s="66">
        <f t="shared" si="11"/>
        <v>188</v>
      </c>
      <c r="L184" s="67">
        <v>23.59</v>
      </c>
      <c r="M184" s="65">
        <v>429</v>
      </c>
      <c r="N184" s="66">
        <f t="shared" si="12"/>
        <v>178</v>
      </c>
      <c r="O184" s="67">
        <v>48.75</v>
      </c>
      <c r="P184" s="65">
        <v>369</v>
      </c>
      <c r="Q184" s="66">
        <f t="shared" si="13"/>
        <v>181</v>
      </c>
      <c r="R184" s="67">
        <v>159.96</v>
      </c>
      <c r="S184" s="68">
        <v>369</v>
      </c>
      <c r="T184" s="66">
        <f t="shared" si="14"/>
        <v>178</v>
      </c>
    </row>
    <row r="185" spans="1:20" s="62" customFormat="1" ht="18" customHeight="1">
      <c r="A185" s="226" t="s">
        <v>62</v>
      </c>
      <c r="B185" s="63">
        <v>62.38</v>
      </c>
      <c r="C185" s="64">
        <v>23.61</v>
      </c>
      <c r="D185" s="64">
        <v>54.8</v>
      </c>
      <c r="E185" s="65">
        <v>413</v>
      </c>
      <c r="F185" s="66">
        <f t="shared" si="10"/>
        <v>172</v>
      </c>
      <c r="G185" s="67">
        <v>24.87</v>
      </c>
      <c r="H185" s="64">
        <v>6.89</v>
      </c>
      <c r="I185" s="64">
        <v>31.75</v>
      </c>
      <c r="J185" s="65">
        <v>411</v>
      </c>
      <c r="K185" s="66">
        <f t="shared" si="11"/>
        <v>181</v>
      </c>
      <c r="L185" s="67">
        <v>24.49</v>
      </c>
      <c r="M185" s="65">
        <v>413</v>
      </c>
      <c r="N185" s="66">
        <f t="shared" si="12"/>
        <v>159</v>
      </c>
      <c r="O185" s="67">
        <v>48.27</v>
      </c>
      <c r="P185" s="65">
        <v>345</v>
      </c>
      <c r="Q185" s="66">
        <f t="shared" si="13"/>
        <v>188</v>
      </c>
      <c r="R185" s="67">
        <v>159.61000000000001</v>
      </c>
      <c r="S185" s="68">
        <v>345</v>
      </c>
      <c r="T185" s="66">
        <f t="shared" si="14"/>
        <v>179</v>
      </c>
    </row>
    <row r="186" spans="1:20" s="62" customFormat="1" ht="18" customHeight="1" thickBot="1">
      <c r="A186" s="227" t="s">
        <v>64</v>
      </c>
      <c r="B186" s="69">
        <v>57.02</v>
      </c>
      <c r="C186" s="70">
        <v>27.52</v>
      </c>
      <c r="D186" s="70">
        <v>56.03</v>
      </c>
      <c r="E186" s="71">
        <v>370</v>
      </c>
      <c r="F186" s="72">
        <f t="shared" si="10"/>
        <v>149</v>
      </c>
      <c r="G186" s="73">
        <v>25.68</v>
      </c>
      <c r="H186" s="70">
        <v>6.2</v>
      </c>
      <c r="I186" s="70">
        <v>31.89</v>
      </c>
      <c r="J186" s="71">
        <v>367</v>
      </c>
      <c r="K186" s="72">
        <f t="shared" si="11"/>
        <v>178</v>
      </c>
      <c r="L186" s="73">
        <v>22.93</v>
      </c>
      <c r="M186" s="71">
        <v>367</v>
      </c>
      <c r="N186" s="72">
        <f t="shared" si="12"/>
        <v>195</v>
      </c>
      <c r="O186" s="73">
        <v>48.13</v>
      </c>
      <c r="P186" s="71">
        <v>186</v>
      </c>
      <c r="Q186" s="72">
        <f t="shared" si="13"/>
        <v>189</v>
      </c>
      <c r="R186" s="73">
        <v>159.6</v>
      </c>
      <c r="S186" s="74">
        <v>186</v>
      </c>
      <c r="T186" s="72">
        <f t="shared" si="14"/>
        <v>180</v>
      </c>
    </row>
    <row r="187" spans="1:20" s="62" customFormat="1" ht="18" customHeight="1">
      <c r="A187" s="226" t="s">
        <v>237</v>
      </c>
      <c r="B187" s="63">
        <v>58.45</v>
      </c>
      <c r="C187" s="64">
        <v>24.25</v>
      </c>
      <c r="D187" s="64">
        <v>53.47</v>
      </c>
      <c r="E187" s="65">
        <v>76</v>
      </c>
      <c r="F187" s="66">
        <f t="shared" si="10"/>
        <v>191</v>
      </c>
      <c r="G187" s="67">
        <v>21.93</v>
      </c>
      <c r="H187" s="64">
        <v>4.93</v>
      </c>
      <c r="I187" s="64">
        <v>26.87</v>
      </c>
      <c r="J187" s="65">
        <v>76</v>
      </c>
      <c r="K187" s="66">
        <f t="shared" si="11"/>
        <v>224</v>
      </c>
      <c r="L187" s="67">
        <v>23.76</v>
      </c>
      <c r="M187" s="65">
        <v>75</v>
      </c>
      <c r="N187" s="66">
        <f t="shared" si="12"/>
        <v>172</v>
      </c>
      <c r="O187" s="67">
        <v>52.94</v>
      </c>
      <c r="P187" s="65">
        <v>71</v>
      </c>
      <c r="Q187" s="66">
        <f t="shared" si="13"/>
        <v>146</v>
      </c>
      <c r="R187" s="67">
        <v>158.41999999999999</v>
      </c>
      <c r="S187" s="68">
        <v>71</v>
      </c>
      <c r="T187" s="66">
        <f t="shared" si="14"/>
        <v>181</v>
      </c>
    </row>
    <row r="188" spans="1:20" s="62" customFormat="1" ht="18" customHeight="1">
      <c r="A188" s="226" t="s">
        <v>297</v>
      </c>
      <c r="B188" s="63">
        <v>61.61</v>
      </c>
      <c r="C188" s="64">
        <v>26.56</v>
      </c>
      <c r="D188" s="64">
        <v>57.37</v>
      </c>
      <c r="E188" s="65">
        <v>62</v>
      </c>
      <c r="F188" s="66">
        <f t="shared" si="10"/>
        <v>122</v>
      </c>
      <c r="G188" s="67">
        <v>21.13</v>
      </c>
      <c r="H188" s="64">
        <v>4.66</v>
      </c>
      <c r="I188" s="64">
        <v>25.79</v>
      </c>
      <c r="J188" s="65">
        <v>62</v>
      </c>
      <c r="K188" s="66">
        <f t="shared" si="11"/>
        <v>239</v>
      </c>
      <c r="L188" s="67">
        <v>22.71</v>
      </c>
      <c r="M188" s="65">
        <v>62</v>
      </c>
      <c r="N188" s="66">
        <f t="shared" si="12"/>
        <v>199</v>
      </c>
      <c r="O188" s="67">
        <v>53.88</v>
      </c>
      <c r="P188" s="65">
        <v>31</v>
      </c>
      <c r="Q188" s="66">
        <f t="shared" si="13"/>
        <v>138</v>
      </c>
      <c r="R188" s="67">
        <v>158.4</v>
      </c>
      <c r="S188" s="68">
        <v>31</v>
      </c>
      <c r="T188" s="66">
        <f t="shared" si="14"/>
        <v>182</v>
      </c>
    </row>
    <row r="189" spans="1:20" s="62" customFormat="1" ht="18" customHeight="1">
      <c r="A189" s="226" t="s">
        <v>420</v>
      </c>
      <c r="B189" s="63">
        <v>59.8</v>
      </c>
      <c r="C189" s="64">
        <v>23.02</v>
      </c>
      <c r="D189" s="64">
        <v>52.93</v>
      </c>
      <c r="E189" s="65">
        <v>484</v>
      </c>
      <c r="F189" s="66">
        <f t="shared" si="10"/>
        <v>198</v>
      </c>
      <c r="G189" s="67">
        <v>24.84</v>
      </c>
      <c r="H189" s="64">
        <v>3.95</v>
      </c>
      <c r="I189" s="64">
        <v>28.79</v>
      </c>
      <c r="J189" s="65">
        <v>483</v>
      </c>
      <c r="K189" s="66">
        <f t="shared" si="11"/>
        <v>208</v>
      </c>
      <c r="L189" s="67">
        <v>25.36</v>
      </c>
      <c r="M189" s="65">
        <v>482</v>
      </c>
      <c r="N189" s="66">
        <f t="shared" si="12"/>
        <v>149</v>
      </c>
      <c r="O189" s="67">
        <v>48.68</v>
      </c>
      <c r="P189" s="65">
        <v>450</v>
      </c>
      <c r="Q189" s="66">
        <f t="shared" si="13"/>
        <v>182</v>
      </c>
      <c r="R189" s="67">
        <v>156.47999999999999</v>
      </c>
      <c r="S189" s="68">
        <v>450</v>
      </c>
      <c r="T189" s="66">
        <f t="shared" si="14"/>
        <v>183</v>
      </c>
    </row>
    <row r="190" spans="1:20" s="62" customFormat="1" ht="18" customHeight="1">
      <c r="A190" s="226" t="s">
        <v>421</v>
      </c>
      <c r="B190" s="63">
        <v>59.89</v>
      </c>
      <c r="C190" s="64">
        <v>24.8</v>
      </c>
      <c r="D190" s="64">
        <v>54.75</v>
      </c>
      <c r="E190" s="65">
        <v>469</v>
      </c>
      <c r="F190" s="66">
        <f t="shared" si="10"/>
        <v>173</v>
      </c>
      <c r="G190" s="67">
        <v>25.94</v>
      </c>
      <c r="H190" s="64">
        <v>5.63</v>
      </c>
      <c r="I190" s="64">
        <v>31.57</v>
      </c>
      <c r="J190" s="65">
        <v>465</v>
      </c>
      <c r="K190" s="66">
        <f t="shared" si="11"/>
        <v>184</v>
      </c>
      <c r="L190" s="67">
        <v>23.74</v>
      </c>
      <c r="M190" s="65">
        <v>457</v>
      </c>
      <c r="N190" s="66">
        <f t="shared" si="12"/>
        <v>175</v>
      </c>
      <c r="O190" s="67">
        <v>46.16</v>
      </c>
      <c r="P190" s="65">
        <v>451</v>
      </c>
      <c r="Q190" s="66">
        <f t="shared" si="13"/>
        <v>208</v>
      </c>
      <c r="R190" s="67">
        <v>156.38</v>
      </c>
      <c r="S190" s="68">
        <v>451</v>
      </c>
      <c r="T190" s="66">
        <f t="shared" si="14"/>
        <v>184</v>
      </c>
    </row>
    <row r="191" spans="1:20" s="62" customFormat="1" ht="18" customHeight="1" thickBot="1">
      <c r="A191" s="227" t="s">
        <v>295</v>
      </c>
      <c r="B191" s="69">
        <v>55.87</v>
      </c>
      <c r="C191" s="70">
        <v>23.06</v>
      </c>
      <c r="D191" s="70">
        <v>51</v>
      </c>
      <c r="E191" s="71">
        <v>128</v>
      </c>
      <c r="F191" s="72">
        <f t="shared" si="10"/>
        <v>216</v>
      </c>
      <c r="G191" s="73">
        <v>24.21</v>
      </c>
      <c r="H191" s="70">
        <v>5.77</v>
      </c>
      <c r="I191" s="70">
        <v>29.98</v>
      </c>
      <c r="J191" s="71">
        <v>127</v>
      </c>
      <c r="K191" s="72">
        <f t="shared" si="11"/>
        <v>194</v>
      </c>
      <c r="L191" s="73">
        <v>21.57</v>
      </c>
      <c r="M191" s="71">
        <v>127</v>
      </c>
      <c r="N191" s="72">
        <f t="shared" si="12"/>
        <v>213</v>
      </c>
      <c r="O191" s="73">
        <v>49.62</v>
      </c>
      <c r="P191" s="71">
        <v>99</v>
      </c>
      <c r="Q191" s="72">
        <f t="shared" si="13"/>
        <v>170</v>
      </c>
      <c r="R191" s="73">
        <v>155.99</v>
      </c>
      <c r="S191" s="74">
        <v>99</v>
      </c>
      <c r="T191" s="72">
        <f t="shared" si="14"/>
        <v>185</v>
      </c>
    </row>
    <row r="192" spans="1:20" s="62" customFormat="1" ht="18" customHeight="1">
      <c r="A192" s="226" t="s">
        <v>422</v>
      </c>
      <c r="B192" s="63">
        <v>54.88</v>
      </c>
      <c r="C192" s="64">
        <v>26.73</v>
      </c>
      <c r="D192" s="64">
        <v>54.16</v>
      </c>
      <c r="E192" s="65">
        <v>361</v>
      </c>
      <c r="F192" s="66">
        <f t="shared" si="10"/>
        <v>183</v>
      </c>
      <c r="G192" s="67">
        <v>20.73</v>
      </c>
      <c r="H192" s="64">
        <v>7.83</v>
      </c>
      <c r="I192" s="64">
        <v>28.56</v>
      </c>
      <c r="J192" s="65">
        <v>360</v>
      </c>
      <c r="K192" s="66">
        <f t="shared" si="11"/>
        <v>211</v>
      </c>
      <c r="L192" s="67">
        <v>20.99</v>
      </c>
      <c r="M192" s="65">
        <v>353</v>
      </c>
      <c r="N192" s="66">
        <f t="shared" si="12"/>
        <v>223</v>
      </c>
      <c r="O192" s="67">
        <v>47.12</v>
      </c>
      <c r="P192" s="65">
        <v>233</v>
      </c>
      <c r="Q192" s="66">
        <f t="shared" si="13"/>
        <v>200</v>
      </c>
      <c r="R192" s="67">
        <v>155.57</v>
      </c>
      <c r="S192" s="68">
        <v>233</v>
      </c>
      <c r="T192" s="66">
        <f t="shared" si="14"/>
        <v>186</v>
      </c>
    </row>
    <row r="193" spans="1:20" s="62" customFormat="1" ht="18" customHeight="1">
      <c r="A193" s="226" t="s">
        <v>423</v>
      </c>
      <c r="B193" s="63">
        <v>58.44</v>
      </c>
      <c r="C193" s="64">
        <v>23.82</v>
      </c>
      <c r="D193" s="64">
        <v>53.04</v>
      </c>
      <c r="E193" s="65">
        <v>478</v>
      </c>
      <c r="F193" s="66">
        <f t="shared" si="10"/>
        <v>197</v>
      </c>
      <c r="G193" s="67">
        <v>25.28</v>
      </c>
      <c r="H193" s="64">
        <v>8.5399999999999991</v>
      </c>
      <c r="I193" s="64">
        <v>33.82</v>
      </c>
      <c r="J193" s="65">
        <v>475</v>
      </c>
      <c r="K193" s="66">
        <f t="shared" si="11"/>
        <v>158</v>
      </c>
      <c r="L193" s="67">
        <v>22.85</v>
      </c>
      <c r="M193" s="65">
        <v>454</v>
      </c>
      <c r="N193" s="66">
        <f t="shared" si="12"/>
        <v>198</v>
      </c>
      <c r="O193" s="67">
        <v>44.89</v>
      </c>
      <c r="P193" s="65">
        <v>450</v>
      </c>
      <c r="Q193" s="66">
        <f t="shared" si="13"/>
        <v>220</v>
      </c>
      <c r="R193" s="67">
        <v>155.18</v>
      </c>
      <c r="S193" s="68">
        <v>450</v>
      </c>
      <c r="T193" s="66">
        <f t="shared" si="14"/>
        <v>187</v>
      </c>
    </row>
    <row r="194" spans="1:20" s="62" customFormat="1" ht="18" customHeight="1">
      <c r="A194" s="226" t="s">
        <v>73</v>
      </c>
      <c r="B194" s="63">
        <v>59.03</v>
      </c>
      <c r="C194" s="64">
        <v>23.97</v>
      </c>
      <c r="D194" s="64">
        <v>53.48</v>
      </c>
      <c r="E194" s="65">
        <v>464</v>
      </c>
      <c r="F194" s="66">
        <f t="shared" si="10"/>
        <v>190</v>
      </c>
      <c r="G194" s="67">
        <v>26.15</v>
      </c>
      <c r="H194" s="64">
        <v>5.41</v>
      </c>
      <c r="I194" s="64">
        <v>31.56</v>
      </c>
      <c r="J194" s="65">
        <v>461</v>
      </c>
      <c r="K194" s="66">
        <f t="shared" si="11"/>
        <v>185</v>
      </c>
      <c r="L194" s="67">
        <v>22.31</v>
      </c>
      <c r="M194" s="65">
        <v>456</v>
      </c>
      <c r="N194" s="66">
        <f t="shared" si="12"/>
        <v>205</v>
      </c>
      <c r="O194" s="67">
        <v>46.44</v>
      </c>
      <c r="P194" s="65">
        <v>425</v>
      </c>
      <c r="Q194" s="66">
        <f t="shared" si="13"/>
        <v>205</v>
      </c>
      <c r="R194" s="67">
        <v>155.05000000000001</v>
      </c>
      <c r="S194" s="68">
        <v>425</v>
      </c>
      <c r="T194" s="66">
        <f t="shared" si="14"/>
        <v>188</v>
      </c>
    </row>
    <row r="195" spans="1:20" s="62" customFormat="1" ht="18" customHeight="1">
      <c r="A195" s="226" t="s">
        <v>226</v>
      </c>
      <c r="B195" s="63">
        <v>56.42</v>
      </c>
      <c r="C195" s="64">
        <v>24</v>
      </c>
      <c r="D195" s="64">
        <v>52.22</v>
      </c>
      <c r="E195" s="65">
        <v>264</v>
      </c>
      <c r="F195" s="66">
        <f t="shared" si="10"/>
        <v>206</v>
      </c>
      <c r="G195" s="67">
        <v>25.98</v>
      </c>
      <c r="H195" s="64">
        <v>7.49</v>
      </c>
      <c r="I195" s="64">
        <v>33.479999999999997</v>
      </c>
      <c r="J195" s="65">
        <v>264</v>
      </c>
      <c r="K195" s="66">
        <f t="shared" si="11"/>
        <v>163</v>
      </c>
      <c r="L195" s="67">
        <v>23.26</v>
      </c>
      <c r="M195" s="65">
        <v>263</v>
      </c>
      <c r="N195" s="66">
        <f t="shared" si="12"/>
        <v>187</v>
      </c>
      <c r="O195" s="67">
        <v>45.54</v>
      </c>
      <c r="P195" s="65">
        <v>263</v>
      </c>
      <c r="Q195" s="66">
        <f t="shared" si="13"/>
        <v>214</v>
      </c>
      <c r="R195" s="67">
        <v>154.69</v>
      </c>
      <c r="S195" s="68">
        <v>263</v>
      </c>
      <c r="T195" s="66">
        <f t="shared" si="14"/>
        <v>189</v>
      </c>
    </row>
    <row r="196" spans="1:20" s="62" customFormat="1" ht="18" customHeight="1" thickBot="1">
      <c r="A196" s="227" t="s">
        <v>424</v>
      </c>
      <c r="B196" s="69">
        <v>53.93</v>
      </c>
      <c r="C196" s="70">
        <v>28.03</v>
      </c>
      <c r="D196" s="70">
        <v>54.99</v>
      </c>
      <c r="E196" s="71">
        <v>147</v>
      </c>
      <c r="F196" s="72">
        <f t="shared" si="10"/>
        <v>166</v>
      </c>
      <c r="G196" s="73">
        <v>19.62</v>
      </c>
      <c r="H196" s="70">
        <v>3.96</v>
      </c>
      <c r="I196" s="70">
        <v>23.58</v>
      </c>
      <c r="J196" s="71">
        <v>146</v>
      </c>
      <c r="K196" s="72">
        <f t="shared" si="11"/>
        <v>254</v>
      </c>
      <c r="L196" s="73">
        <v>19.25</v>
      </c>
      <c r="M196" s="71">
        <v>146</v>
      </c>
      <c r="N196" s="72">
        <f t="shared" si="12"/>
        <v>250</v>
      </c>
      <c r="O196" s="73">
        <v>52.69</v>
      </c>
      <c r="P196" s="71">
        <v>53</v>
      </c>
      <c r="Q196" s="72">
        <f t="shared" si="13"/>
        <v>148</v>
      </c>
      <c r="R196" s="73">
        <v>154.38999999999999</v>
      </c>
      <c r="S196" s="74">
        <v>53</v>
      </c>
      <c r="T196" s="72">
        <f t="shared" si="14"/>
        <v>190</v>
      </c>
    </row>
    <row r="197" spans="1:20" s="62" customFormat="1" ht="18" customHeight="1">
      <c r="A197" s="226" t="s">
        <v>425</v>
      </c>
      <c r="B197" s="63">
        <v>56.2</v>
      </c>
      <c r="C197" s="64">
        <v>28.78</v>
      </c>
      <c r="D197" s="64">
        <v>56.88</v>
      </c>
      <c r="E197" s="65">
        <v>264</v>
      </c>
      <c r="F197" s="66">
        <f t="shared" si="10"/>
        <v>134</v>
      </c>
      <c r="G197" s="67">
        <v>22.2</v>
      </c>
      <c r="H197" s="64">
        <v>7.1</v>
      </c>
      <c r="I197" s="64">
        <v>29.31</v>
      </c>
      <c r="J197" s="65">
        <v>264</v>
      </c>
      <c r="K197" s="66">
        <f t="shared" si="11"/>
        <v>203</v>
      </c>
      <c r="L197" s="67">
        <v>23.6</v>
      </c>
      <c r="M197" s="65">
        <v>260</v>
      </c>
      <c r="N197" s="66">
        <f t="shared" si="12"/>
        <v>177</v>
      </c>
      <c r="O197" s="67">
        <v>43.72</v>
      </c>
      <c r="P197" s="65">
        <v>258</v>
      </c>
      <c r="Q197" s="66">
        <f t="shared" si="13"/>
        <v>231</v>
      </c>
      <c r="R197" s="67">
        <v>154.26</v>
      </c>
      <c r="S197" s="68">
        <v>258</v>
      </c>
      <c r="T197" s="66">
        <f t="shared" si="14"/>
        <v>191</v>
      </c>
    </row>
    <row r="198" spans="1:20" s="62" customFormat="1" ht="18" customHeight="1">
      <c r="A198" s="226" t="s">
        <v>426</v>
      </c>
      <c r="B198" s="63">
        <v>56.67</v>
      </c>
      <c r="C198" s="64">
        <v>25.55</v>
      </c>
      <c r="D198" s="64">
        <v>53.88</v>
      </c>
      <c r="E198" s="65">
        <v>220</v>
      </c>
      <c r="F198" s="66">
        <f t="shared" si="10"/>
        <v>185</v>
      </c>
      <c r="G198" s="67">
        <v>23.98</v>
      </c>
      <c r="H198" s="64">
        <v>6.44</v>
      </c>
      <c r="I198" s="64">
        <v>30.42</v>
      </c>
      <c r="J198" s="65">
        <v>220</v>
      </c>
      <c r="K198" s="66">
        <f t="shared" si="11"/>
        <v>190</v>
      </c>
      <c r="L198" s="67">
        <v>22.44</v>
      </c>
      <c r="M198" s="65">
        <v>218</v>
      </c>
      <c r="N198" s="66">
        <f t="shared" si="12"/>
        <v>203</v>
      </c>
      <c r="O198" s="67">
        <v>49.29</v>
      </c>
      <c r="P198" s="65">
        <v>119</v>
      </c>
      <c r="Q198" s="66">
        <f t="shared" si="13"/>
        <v>173</v>
      </c>
      <c r="R198" s="67">
        <v>154.05000000000001</v>
      </c>
      <c r="S198" s="68">
        <v>119</v>
      </c>
      <c r="T198" s="66">
        <f t="shared" si="14"/>
        <v>192</v>
      </c>
    </row>
    <row r="199" spans="1:20" s="62" customFormat="1" ht="18" customHeight="1">
      <c r="A199" s="226" t="s">
        <v>200</v>
      </c>
      <c r="B199" s="63">
        <v>56.86</v>
      </c>
      <c r="C199" s="64">
        <v>22.28</v>
      </c>
      <c r="D199" s="64">
        <v>50.71</v>
      </c>
      <c r="E199" s="65">
        <v>235</v>
      </c>
      <c r="F199" s="66">
        <f t="shared" ref="F199:F262" si="15">RANK(D199,$D$7:$D$318)</f>
        <v>222</v>
      </c>
      <c r="G199" s="67">
        <v>25.18</v>
      </c>
      <c r="H199" s="64">
        <v>7.79</v>
      </c>
      <c r="I199" s="64">
        <v>32.97</v>
      </c>
      <c r="J199" s="65">
        <v>235</v>
      </c>
      <c r="K199" s="66">
        <f t="shared" ref="K199:K262" si="16">RANK(I199,$I$7:$I$318)</f>
        <v>170</v>
      </c>
      <c r="L199" s="67">
        <v>23.18</v>
      </c>
      <c r="M199" s="65">
        <v>235</v>
      </c>
      <c r="N199" s="66">
        <f t="shared" ref="N199:N262" si="17">RANK(L199,$L$7:$L$318)</f>
        <v>191</v>
      </c>
      <c r="O199" s="67">
        <v>47.1</v>
      </c>
      <c r="P199" s="65">
        <v>231</v>
      </c>
      <c r="Q199" s="66">
        <f t="shared" ref="Q199:Q262" si="18">IFERROR(RANK(O199,$O$7:$O$318),"")</f>
        <v>201</v>
      </c>
      <c r="R199" s="67">
        <v>153.63999999999999</v>
      </c>
      <c r="S199" s="68">
        <v>231</v>
      </c>
      <c r="T199" s="66">
        <f t="shared" ref="T199:T262" si="19">IFERROR(RANK(R199,$R$7:$R$318),"")</f>
        <v>193</v>
      </c>
    </row>
    <row r="200" spans="1:20" s="62" customFormat="1" ht="18" customHeight="1">
      <c r="A200" s="226" t="s">
        <v>195</v>
      </c>
      <c r="B200" s="63">
        <v>53.08</v>
      </c>
      <c r="C200" s="64">
        <v>21.1</v>
      </c>
      <c r="D200" s="64">
        <v>47.64</v>
      </c>
      <c r="E200" s="65">
        <v>108</v>
      </c>
      <c r="F200" s="66">
        <f t="shared" si="15"/>
        <v>250</v>
      </c>
      <c r="G200" s="67">
        <v>25.63</v>
      </c>
      <c r="H200" s="64">
        <v>5.87</v>
      </c>
      <c r="I200" s="64">
        <v>31.5</v>
      </c>
      <c r="J200" s="65">
        <v>108</v>
      </c>
      <c r="K200" s="66">
        <f t="shared" si="16"/>
        <v>186</v>
      </c>
      <c r="L200" s="67">
        <v>25.42</v>
      </c>
      <c r="M200" s="65">
        <v>106</v>
      </c>
      <c r="N200" s="66">
        <f t="shared" si="17"/>
        <v>148</v>
      </c>
      <c r="O200" s="67">
        <v>48.4</v>
      </c>
      <c r="P200" s="65">
        <v>106</v>
      </c>
      <c r="Q200" s="66">
        <f t="shared" si="18"/>
        <v>186</v>
      </c>
      <c r="R200" s="67">
        <v>153.63</v>
      </c>
      <c r="S200" s="68">
        <v>106</v>
      </c>
      <c r="T200" s="66">
        <f t="shared" si="19"/>
        <v>194</v>
      </c>
    </row>
    <row r="201" spans="1:20" s="62" customFormat="1" ht="18" customHeight="1" thickBot="1">
      <c r="A201" s="227" t="s">
        <v>427</v>
      </c>
      <c r="B201" s="69">
        <v>54.16</v>
      </c>
      <c r="C201" s="70">
        <v>27.44</v>
      </c>
      <c r="D201" s="70">
        <v>54.52</v>
      </c>
      <c r="E201" s="71">
        <v>122</v>
      </c>
      <c r="F201" s="72">
        <f t="shared" si="15"/>
        <v>176</v>
      </c>
      <c r="G201" s="73">
        <v>22.56</v>
      </c>
      <c r="H201" s="70">
        <v>6.53</v>
      </c>
      <c r="I201" s="70">
        <v>29.1</v>
      </c>
      <c r="J201" s="71">
        <v>121</v>
      </c>
      <c r="K201" s="72">
        <f t="shared" si="16"/>
        <v>205</v>
      </c>
      <c r="L201" s="73">
        <v>23.01</v>
      </c>
      <c r="M201" s="71">
        <v>118</v>
      </c>
      <c r="N201" s="72">
        <f t="shared" si="17"/>
        <v>194</v>
      </c>
      <c r="O201" s="73">
        <v>46.11</v>
      </c>
      <c r="P201" s="71">
        <v>116</v>
      </c>
      <c r="Q201" s="72">
        <f t="shared" si="18"/>
        <v>210</v>
      </c>
      <c r="R201" s="73">
        <v>153.56</v>
      </c>
      <c r="S201" s="74">
        <v>116</v>
      </c>
      <c r="T201" s="72">
        <f t="shared" si="19"/>
        <v>195</v>
      </c>
    </row>
    <row r="202" spans="1:20" s="62" customFormat="1" ht="18" customHeight="1">
      <c r="A202" s="226" t="s">
        <v>169</v>
      </c>
      <c r="B202" s="63">
        <v>59</v>
      </c>
      <c r="C202" s="64">
        <v>24.73</v>
      </c>
      <c r="D202" s="64">
        <v>54.23</v>
      </c>
      <c r="E202" s="65">
        <v>136</v>
      </c>
      <c r="F202" s="66">
        <f t="shared" si="15"/>
        <v>181</v>
      </c>
      <c r="G202" s="67">
        <v>27.67</v>
      </c>
      <c r="H202" s="64">
        <v>6.65</v>
      </c>
      <c r="I202" s="64">
        <v>34.33</v>
      </c>
      <c r="J202" s="65">
        <v>135</v>
      </c>
      <c r="K202" s="66">
        <f t="shared" si="16"/>
        <v>156</v>
      </c>
      <c r="L202" s="67">
        <v>20.79</v>
      </c>
      <c r="M202" s="65">
        <v>136</v>
      </c>
      <c r="N202" s="66">
        <f t="shared" si="17"/>
        <v>226</v>
      </c>
      <c r="O202" s="67">
        <v>43.65</v>
      </c>
      <c r="P202" s="65">
        <v>135</v>
      </c>
      <c r="Q202" s="66">
        <f t="shared" si="18"/>
        <v>232</v>
      </c>
      <c r="R202" s="67">
        <v>153.34</v>
      </c>
      <c r="S202" s="68">
        <v>135</v>
      </c>
      <c r="T202" s="66">
        <f t="shared" si="19"/>
        <v>196</v>
      </c>
    </row>
    <row r="203" spans="1:20" s="62" customFormat="1" ht="18" customHeight="1">
      <c r="A203" s="226" t="s">
        <v>205</v>
      </c>
      <c r="B203" s="63">
        <v>60.91</v>
      </c>
      <c r="C203" s="64">
        <v>23.57</v>
      </c>
      <c r="D203" s="64">
        <v>54.03</v>
      </c>
      <c r="E203" s="65">
        <v>449</v>
      </c>
      <c r="F203" s="66">
        <f t="shared" si="15"/>
        <v>184</v>
      </c>
      <c r="G203" s="67">
        <v>21.97</v>
      </c>
      <c r="H203" s="64">
        <v>5.01</v>
      </c>
      <c r="I203" s="64">
        <v>26.98</v>
      </c>
      <c r="J203" s="65">
        <v>449</v>
      </c>
      <c r="K203" s="66">
        <f t="shared" si="16"/>
        <v>223</v>
      </c>
      <c r="L203" s="67">
        <v>22.28</v>
      </c>
      <c r="M203" s="65">
        <v>447</v>
      </c>
      <c r="N203" s="66">
        <f t="shared" si="17"/>
        <v>206</v>
      </c>
      <c r="O203" s="67">
        <v>50.06</v>
      </c>
      <c r="P203" s="65">
        <v>197</v>
      </c>
      <c r="Q203" s="66">
        <f t="shared" si="18"/>
        <v>163</v>
      </c>
      <c r="R203" s="67">
        <v>153.21</v>
      </c>
      <c r="S203" s="68">
        <v>197</v>
      </c>
      <c r="T203" s="66">
        <f t="shared" si="19"/>
        <v>197</v>
      </c>
    </row>
    <row r="204" spans="1:20" s="62" customFormat="1" ht="18" customHeight="1">
      <c r="A204" s="226" t="s">
        <v>428</v>
      </c>
      <c r="B204" s="63">
        <v>61.1</v>
      </c>
      <c r="C204" s="64">
        <v>22.81</v>
      </c>
      <c r="D204" s="64">
        <v>53.36</v>
      </c>
      <c r="E204" s="65">
        <v>461</v>
      </c>
      <c r="F204" s="66">
        <f t="shared" si="15"/>
        <v>194</v>
      </c>
      <c r="G204" s="67">
        <v>21.91</v>
      </c>
      <c r="H204" s="64">
        <v>6.68</v>
      </c>
      <c r="I204" s="64">
        <v>28.59</v>
      </c>
      <c r="J204" s="65">
        <v>460</v>
      </c>
      <c r="K204" s="66">
        <f t="shared" si="16"/>
        <v>210</v>
      </c>
      <c r="L204" s="67">
        <v>22.69</v>
      </c>
      <c r="M204" s="65">
        <v>458</v>
      </c>
      <c r="N204" s="66">
        <f t="shared" si="17"/>
        <v>200</v>
      </c>
      <c r="O204" s="67">
        <v>48.31</v>
      </c>
      <c r="P204" s="65">
        <v>281</v>
      </c>
      <c r="Q204" s="66">
        <f t="shared" si="18"/>
        <v>187</v>
      </c>
      <c r="R204" s="67">
        <v>153.11000000000001</v>
      </c>
      <c r="S204" s="68">
        <v>281</v>
      </c>
      <c r="T204" s="66">
        <f t="shared" si="19"/>
        <v>198</v>
      </c>
    </row>
    <row r="205" spans="1:20" s="62" customFormat="1" ht="18" customHeight="1">
      <c r="A205" s="226" t="s">
        <v>211</v>
      </c>
      <c r="B205" s="63">
        <v>60.39</v>
      </c>
      <c r="C205" s="64">
        <v>24.89</v>
      </c>
      <c r="D205" s="64">
        <v>55.09</v>
      </c>
      <c r="E205" s="65">
        <v>264</v>
      </c>
      <c r="F205" s="66">
        <f t="shared" si="15"/>
        <v>164</v>
      </c>
      <c r="G205" s="67">
        <v>23.79</v>
      </c>
      <c r="H205" s="64">
        <v>4.6900000000000004</v>
      </c>
      <c r="I205" s="64">
        <v>28.48</v>
      </c>
      <c r="J205" s="65">
        <v>263</v>
      </c>
      <c r="K205" s="66">
        <f t="shared" si="16"/>
        <v>212</v>
      </c>
      <c r="L205" s="67">
        <v>22.88</v>
      </c>
      <c r="M205" s="65">
        <v>262</v>
      </c>
      <c r="N205" s="66">
        <f t="shared" si="17"/>
        <v>197</v>
      </c>
      <c r="O205" s="67">
        <v>46.39</v>
      </c>
      <c r="P205" s="65">
        <v>245</v>
      </c>
      <c r="Q205" s="66">
        <f t="shared" si="18"/>
        <v>206</v>
      </c>
      <c r="R205" s="67">
        <v>152.84</v>
      </c>
      <c r="S205" s="68">
        <v>245</v>
      </c>
      <c r="T205" s="66">
        <f t="shared" si="19"/>
        <v>199</v>
      </c>
    </row>
    <row r="206" spans="1:20" s="62" customFormat="1" ht="18" customHeight="1" thickBot="1">
      <c r="A206" s="227" t="s">
        <v>70</v>
      </c>
      <c r="B206" s="69">
        <v>59</v>
      </c>
      <c r="C206" s="70">
        <v>23.32</v>
      </c>
      <c r="D206" s="70">
        <v>52.83</v>
      </c>
      <c r="E206" s="71">
        <v>148</v>
      </c>
      <c r="F206" s="72">
        <f t="shared" si="15"/>
        <v>200</v>
      </c>
      <c r="G206" s="73">
        <v>22.33</v>
      </c>
      <c r="H206" s="70">
        <v>4.21</v>
      </c>
      <c r="I206" s="70">
        <v>26.53</v>
      </c>
      <c r="J206" s="71">
        <v>146</v>
      </c>
      <c r="K206" s="72">
        <f t="shared" si="16"/>
        <v>230</v>
      </c>
      <c r="L206" s="73">
        <v>23.42</v>
      </c>
      <c r="M206" s="71">
        <v>146</v>
      </c>
      <c r="N206" s="72">
        <f t="shared" si="17"/>
        <v>182</v>
      </c>
      <c r="O206" s="73">
        <v>50.4</v>
      </c>
      <c r="P206" s="71">
        <v>146</v>
      </c>
      <c r="Q206" s="72">
        <f t="shared" si="18"/>
        <v>160</v>
      </c>
      <c r="R206" s="73">
        <v>152.78</v>
      </c>
      <c r="S206" s="74">
        <v>146</v>
      </c>
      <c r="T206" s="72">
        <f t="shared" si="19"/>
        <v>200</v>
      </c>
    </row>
    <row r="207" spans="1:20" s="62" customFormat="1" ht="18" customHeight="1">
      <c r="A207" s="226" t="s">
        <v>429</v>
      </c>
      <c r="B207" s="63">
        <v>56.27</v>
      </c>
      <c r="C207" s="64">
        <v>23.71</v>
      </c>
      <c r="D207" s="64">
        <v>51.84</v>
      </c>
      <c r="E207" s="65">
        <v>100</v>
      </c>
      <c r="F207" s="66">
        <f t="shared" si="15"/>
        <v>209</v>
      </c>
      <c r="G207" s="67">
        <v>26.13</v>
      </c>
      <c r="H207" s="64">
        <v>7.61</v>
      </c>
      <c r="I207" s="64">
        <v>33.74</v>
      </c>
      <c r="J207" s="65">
        <v>99</v>
      </c>
      <c r="K207" s="66">
        <f t="shared" si="16"/>
        <v>159</v>
      </c>
      <c r="L207" s="67">
        <v>22.38</v>
      </c>
      <c r="M207" s="65">
        <v>98</v>
      </c>
      <c r="N207" s="66">
        <f t="shared" si="17"/>
        <v>204</v>
      </c>
      <c r="O207" s="67">
        <v>44.92</v>
      </c>
      <c r="P207" s="65">
        <v>95</v>
      </c>
      <c r="Q207" s="66">
        <f t="shared" si="18"/>
        <v>219</v>
      </c>
      <c r="R207" s="67">
        <v>152.72</v>
      </c>
      <c r="S207" s="68">
        <v>95</v>
      </c>
      <c r="T207" s="66">
        <f t="shared" si="19"/>
        <v>201</v>
      </c>
    </row>
    <row r="208" spans="1:20" s="62" customFormat="1" ht="18" customHeight="1">
      <c r="A208" s="226" t="s">
        <v>254</v>
      </c>
      <c r="B208" s="63">
        <v>60.27</v>
      </c>
      <c r="C208" s="64">
        <v>25.99</v>
      </c>
      <c r="D208" s="64">
        <v>56.13</v>
      </c>
      <c r="E208" s="65">
        <v>519</v>
      </c>
      <c r="F208" s="66">
        <f t="shared" si="15"/>
        <v>147</v>
      </c>
      <c r="G208" s="67">
        <v>21.83</v>
      </c>
      <c r="H208" s="64">
        <v>5.71</v>
      </c>
      <c r="I208" s="64">
        <v>27.54</v>
      </c>
      <c r="J208" s="65">
        <v>519</v>
      </c>
      <c r="K208" s="66">
        <f t="shared" si="16"/>
        <v>219</v>
      </c>
      <c r="L208" s="67">
        <v>23.25</v>
      </c>
      <c r="M208" s="65">
        <v>519</v>
      </c>
      <c r="N208" s="66">
        <f t="shared" si="17"/>
        <v>188</v>
      </c>
      <c r="O208" s="67">
        <v>45.69</v>
      </c>
      <c r="P208" s="65">
        <v>519</v>
      </c>
      <c r="Q208" s="66">
        <f t="shared" si="18"/>
        <v>213</v>
      </c>
      <c r="R208" s="67">
        <v>152.61000000000001</v>
      </c>
      <c r="S208" s="68">
        <v>519</v>
      </c>
      <c r="T208" s="66">
        <f t="shared" si="19"/>
        <v>202</v>
      </c>
    </row>
    <row r="209" spans="1:20" s="62" customFormat="1" ht="18" customHeight="1">
      <c r="A209" s="226" t="s">
        <v>220</v>
      </c>
      <c r="B209" s="63">
        <v>56.19</v>
      </c>
      <c r="C209" s="64">
        <v>22.04</v>
      </c>
      <c r="D209" s="64">
        <v>50.13</v>
      </c>
      <c r="E209" s="65">
        <v>92</v>
      </c>
      <c r="F209" s="66">
        <f t="shared" si="15"/>
        <v>231</v>
      </c>
      <c r="G209" s="67">
        <v>23.01</v>
      </c>
      <c r="H209" s="64">
        <v>6.63</v>
      </c>
      <c r="I209" s="64">
        <v>29.64</v>
      </c>
      <c r="J209" s="65">
        <v>92</v>
      </c>
      <c r="K209" s="66">
        <f t="shared" si="16"/>
        <v>200</v>
      </c>
      <c r="L209" s="67">
        <v>23.02</v>
      </c>
      <c r="M209" s="65">
        <v>91</v>
      </c>
      <c r="N209" s="66">
        <f t="shared" si="17"/>
        <v>193</v>
      </c>
      <c r="O209" s="67">
        <v>49.25</v>
      </c>
      <c r="P209" s="65">
        <v>70</v>
      </c>
      <c r="Q209" s="66">
        <f t="shared" si="18"/>
        <v>175</v>
      </c>
      <c r="R209" s="67">
        <v>152.56</v>
      </c>
      <c r="S209" s="68">
        <v>70</v>
      </c>
      <c r="T209" s="66">
        <f t="shared" si="19"/>
        <v>203</v>
      </c>
    </row>
    <row r="210" spans="1:20" s="62" customFormat="1" ht="18" customHeight="1">
      <c r="A210" s="226" t="s">
        <v>430</v>
      </c>
      <c r="B210" s="63">
        <v>55.03</v>
      </c>
      <c r="C210" s="64">
        <v>23.93</v>
      </c>
      <c r="D210" s="64">
        <v>51.44</v>
      </c>
      <c r="E210" s="65">
        <v>126</v>
      </c>
      <c r="F210" s="66">
        <f t="shared" si="15"/>
        <v>210</v>
      </c>
      <c r="G210" s="67">
        <v>23.7</v>
      </c>
      <c r="H210" s="64">
        <v>5.18</v>
      </c>
      <c r="I210" s="64">
        <v>28.88</v>
      </c>
      <c r="J210" s="65">
        <v>126</v>
      </c>
      <c r="K210" s="66">
        <f t="shared" si="16"/>
        <v>206</v>
      </c>
      <c r="L210" s="67">
        <v>23.34</v>
      </c>
      <c r="M210" s="65">
        <v>126</v>
      </c>
      <c r="N210" s="66">
        <f t="shared" si="17"/>
        <v>184</v>
      </c>
      <c r="O210" s="67">
        <v>48.48</v>
      </c>
      <c r="P210" s="65">
        <v>126</v>
      </c>
      <c r="Q210" s="66">
        <f t="shared" si="18"/>
        <v>185</v>
      </c>
      <c r="R210" s="67">
        <v>152.13999999999999</v>
      </c>
      <c r="S210" s="68">
        <v>126</v>
      </c>
      <c r="T210" s="66">
        <f t="shared" si="19"/>
        <v>204</v>
      </c>
    </row>
    <row r="211" spans="1:20" s="62" customFormat="1" ht="18" customHeight="1" thickBot="1">
      <c r="A211" s="227" t="s">
        <v>250</v>
      </c>
      <c r="B211" s="69">
        <v>58.11</v>
      </c>
      <c r="C211" s="70">
        <v>22.06</v>
      </c>
      <c r="D211" s="70">
        <v>51.11</v>
      </c>
      <c r="E211" s="71">
        <v>154</v>
      </c>
      <c r="F211" s="72">
        <f t="shared" si="15"/>
        <v>215</v>
      </c>
      <c r="G211" s="73">
        <v>25.66</v>
      </c>
      <c r="H211" s="70">
        <v>6.02</v>
      </c>
      <c r="I211" s="70">
        <v>31.68</v>
      </c>
      <c r="J211" s="71">
        <v>154</v>
      </c>
      <c r="K211" s="72">
        <f t="shared" si="16"/>
        <v>182</v>
      </c>
      <c r="L211" s="73">
        <v>21.55</v>
      </c>
      <c r="M211" s="71">
        <v>152</v>
      </c>
      <c r="N211" s="72">
        <f t="shared" si="17"/>
        <v>214</v>
      </c>
      <c r="O211" s="73">
        <v>48.01</v>
      </c>
      <c r="P211" s="71">
        <v>151</v>
      </c>
      <c r="Q211" s="72">
        <f t="shared" si="18"/>
        <v>191</v>
      </c>
      <c r="R211" s="73">
        <v>152.13</v>
      </c>
      <c r="S211" s="74">
        <v>151</v>
      </c>
      <c r="T211" s="72">
        <f t="shared" si="19"/>
        <v>205</v>
      </c>
    </row>
    <row r="212" spans="1:20" s="62" customFormat="1" ht="18" customHeight="1">
      <c r="A212" s="226" t="s">
        <v>209</v>
      </c>
      <c r="B212" s="63">
        <v>57.78</v>
      </c>
      <c r="C212" s="64">
        <v>23.27</v>
      </c>
      <c r="D212" s="64">
        <v>52.16</v>
      </c>
      <c r="E212" s="65">
        <v>438</v>
      </c>
      <c r="F212" s="66">
        <f t="shared" si="15"/>
        <v>207</v>
      </c>
      <c r="G212" s="67">
        <v>23.42</v>
      </c>
      <c r="H212" s="64">
        <v>6.84</v>
      </c>
      <c r="I212" s="64">
        <v>30.26</v>
      </c>
      <c r="J212" s="65">
        <v>437</v>
      </c>
      <c r="K212" s="66">
        <f t="shared" si="16"/>
        <v>192</v>
      </c>
      <c r="L212" s="67">
        <v>23.51</v>
      </c>
      <c r="M212" s="65">
        <v>434</v>
      </c>
      <c r="N212" s="66">
        <f t="shared" si="17"/>
        <v>180</v>
      </c>
      <c r="O212" s="67">
        <v>45.9</v>
      </c>
      <c r="P212" s="65">
        <v>434</v>
      </c>
      <c r="Q212" s="66">
        <f t="shared" si="18"/>
        <v>212</v>
      </c>
      <c r="R212" s="67">
        <v>152.1</v>
      </c>
      <c r="S212" s="68">
        <v>434</v>
      </c>
      <c r="T212" s="66">
        <f t="shared" si="19"/>
        <v>206</v>
      </c>
    </row>
    <row r="213" spans="1:20" s="62" customFormat="1" ht="18" customHeight="1">
      <c r="A213" s="226" t="s">
        <v>431</v>
      </c>
      <c r="B213" s="63">
        <v>55.97</v>
      </c>
      <c r="C213" s="64">
        <v>23.25</v>
      </c>
      <c r="D213" s="64">
        <v>51.24</v>
      </c>
      <c r="E213" s="65">
        <v>135</v>
      </c>
      <c r="F213" s="66">
        <f t="shared" si="15"/>
        <v>213</v>
      </c>
      <c r="G213" s="67">
        <v>24.7</v>
      </c>
      <c r="H213" s="64">
        <v>4.95</v>
      </c>
      <c r="I213" s="64">
        <v>29.65</v>
      </c>
      <c r="J213" s="65">
        <v>135</v>
      </c>
      <c r="K213" s="66">
        <f t="shared" si="16"/>
        <v>199</v>
      </c>
      <c r="L213" s="67">
        <v>23.31</v>
      </c>
      <c r="M213" s="65">
        <v>134</v>
      </c>
      <c r="N213" s="66">
        <f t="shared" si="17"/>
        <v>185</v>
      </c>
      <c r="O213" s="67">
        <v>46.75</v>
      </c>
      <c r="P213" s="65">
        <v>133</v>
      </c>
      <c r="Q213" s="66">
        <f t="shared" si="18"/>
        <v>203</v>
      </c>
      <c r="R213" s="67">
        <v>151.63999999999999</v>
      </c>
      <c r="S213" s="68">
        <v>133</v>
      </c>
      <c r="T213" s="66">
        <f t="shared" si="19"/>
        <v>207</v>
      </c>
    </row>
    <row r="214" spans="1:20" s="62" customFormat="1" ht="18" customHeight="1">
      <c r="A214" s="226" t="s">
        <v>432</v>
      </c>
      <c r="B214" s="63">
        <v>60.23</v>
      </c>
      <c r="C214" s="64">
        <v>24.57</v>
      </c>
      <c r="D214" s="64">
        <v>54.68</v>
      </c>
      <c r="E214" s="65">
        <v>385</v>
      </c>
      <c r="F214" s="66">
        <f t="shared" si="15"/>
        <v>174</v>
      </c>
      <c r="G214" s="67">
        <v>24.26</v>
      </c>
      <c r="H214" s="64">
        <v>5.64</v>
      </c>
      <c r="I214" s="64">
        <v>29.9</v>
      </c>
      <c r="J214" s="65">
        <v>383</v>
      </c>
      <c r="K214" s="66">
        <f t="shared" si="16"/>
        <v>195</v>
      </c>
      <c r="L214" s="67">
        <v>22.28</v>
      </c>
      <c r="M214" s="65">
        <v>384</v>
      </c>
      <c r="N214" s="66">
        <f t="shared" si="17"/>
        <v>206</v>
      </c>
      <c r="O214" s="67">
        <v>44.81</v>
      </c>
      <c r="P214" s="65">
        <v>382</v>
      </c>
      <c r="Q214" s="66">
        <f t="shared" si="18"/>
        <v>221</v>
      </c>
      <c r="R214" s="67">
        <v>151.61000000000001</v>
      </c>
      <c r="S214" s="68">
        <v>382</v>
      </c>
      <c r="T214" s="66">
        <f t="shared" si="19"/>
        <v>208</v>
      </c>
    </row>
    <row r="215" spans="1:20" s="62" customFormat="1" ht="18" customHeight="1">
      <c r="A215" s="226" t="s">
        <v>433</v>
      </c>
      <c r="B215" s="63">
        <v>57.78</v>
      </c>
      <c r="C215" s="64">
        <v>24.65</v>
      </c>
      <c r="D215" s="64">
        <v>53.54</v>
      </c>
      <c r="E215" s="65">
        <v>180</v>
      </c>
      <c r="F215" s="66">
        <f t="shared" si="15"/>
        <v>189</v>
      </c>
      <c r="G215" s="67">
        <v>23.7</v>
      </c>
      <c r="H215" s="64">
        <v>6.56</v>
      </c>
      <c r="I215" s="64">
        <v>30.26</v>
      </c>
      <c r="J215" s="65">
        <v>180</v>
      </c>
      <c r="K215" s="66">
        <f t="shared" si="16"/>
        <v>192</v>
      </c>
      <c r="L215" s="67">
        <v>23.19</v>
      </c>
      <c r="M215" s="65">
        <v>180</v>
      </c>
      <c r="N215" s="66">
        <f t="shared" si="17"/>
        <v>190</v>
      </c>
      <c r="O215" s="67">
        <v>44.5</v>
      </c>
      <c r="P215" s="65">
        <v>179</v>
      </c>
      <c r="Q215" s="66">
        <f t="shared" si="18"/>
        <v>223</v>
      </c>
      <c r="R215" s="67">
        <v>151.6</v>
      </c>
      <c r="S215" s="68">
        <v>179</v>
      </c>
      <c r="T215" s="66">
        <f t="shared" si="19"/>
        <v>209</v>
      </c>
    </row>
    <row r="216" spans="1:20" s="62" customFormat="1" ht="18" customHeight="1" thickBot="1">
      <c r="A216" s="227" t="s">
        <v>55</v>
      </c>
      <c r="B216" s="69">
        <v>59.32</v>
      </c>
      <c r="C216" s="70">
        <v>24.97</v>
      </c>
      <c r="D216" s="70">
        <v>54.63</v>
      </c>
      <c r="E216" s="71">
        <v>29</v>
      </c>
      <c r="F216" s="72">
        <f t="shared" si="15"/>
        <v>175</v>
      </c>
      <c r="G216" s="73">
        <v>24.07</v>
      </c>
      <c r="H216" s="70">
        <v>8.19</v>
      </c>
      <c r="I216" s="70">
        <v>32.26</v>
      </c>
      <c r="J216" s="71">
        <v>29</v>
      </c>
      <c r="K216" s="72">
        <f t="shared" si="16"/>
        <v>174</v>
      </c>
      <c r="L216" s="73">
        <v>20.67</v>
      </c>
      <c r="M216" s="71">
        <v>27</v>
      </c>
      <c r="N216" s="72">
        <f t="shared" si="17"/>
        <v>231</v>
      </c>
      <c r="O216" s="73">
        <v>40.54</v>
      </c>
      <c r="P216" s="71">
        <v>26</v>
      </c>
      <c r="Q216" s="72">
        <f t="shared" si="18"/>
        <v>255</v>
      </c>
      <c r="R216" s="73">
        <v>151.47</v>
      </c>
      <c r="S216" s="74">
        <v>26</v>
      </c>
      <c r="T216" s="72">
        <f t="shared" si="19"/>
        <v>210</v>
      </c>
    </row>
    <row r="217" spans="1:20" s="62" customFormat="1" ht="18" customHeight="1">
      <c r="A217" s="226" t="s">
        <v>434</v>
      </c>
      <c r="B217" s="63">
        <v>55.7</v>
      </c>
      <c r="C217" s="64">
        <v>21.6</v>
      </c>
      <c r="D217" s="64">
        <v>49.45</v>
      </c>
      <c r="E217" s="65">
        <v>170</v>
      </c>
      <c r="F217" s="66">
        <f t="shared" si="15"/>
        <v>233</v>
      </c>
      <c r="G217" s="67">
        <v>22.6</v>
      </c>
      <c r="H217" s="64">
        <v>5.5</v>
      </c>
      <c r="I217" s="64">
        <v>28.1</v>
      </c>
      <c r="J217" s="65">
        <v>169</v>
      </c>
      <c r="K217" s="66">
        <f t="shared" si="16"/>
        <v>216</v>
      </c>
      <c r="L217" s="67">
        <v>24.73</v>
      </c>
      <c r="M217" s="65">
        <v>166</v>
      </c>
      <c r="N217" s="66">
        <f t="shared" si="17"/>
        <v>155</v>
      </c>
      <c r="O217" s="67">
        <v>49.09</v>
      </c>
      <c r="P217" s="65">
        <v>130</v>
      </c>
      <c r="Q217" s="66">
        <f t="shared" si="18"/>
        <v>176</v>
      </c>
      <c r="R217" s="67">
        <v>151.35</v>
      </c>
      <c r="S217" s="68">
        <v>130</v>
      </c>
      <c r="T217" s="66">
        <f t="shared" si="19"/>
        <v>211</v>
      </c>
    </row>
    <row r="218" spans="1:20" s="62" customFormat="1" ht="18" customHeight="1">
      <c r="A218" s="226" t="s">
        <v>302</v>
      </c>
      <c r="B218" s="63">
        <v>57.27</v>
      </c>
      <c r="C218" s="64">
        <v>23.39</v>
      </c>
      <c r="D218" s="64">
        <v>52.02</v>
      </c>
      <c r="E218" s="65">
        <v>194</v>
      </c>
      <c r="F218" s="66">
        <f t="shared" si="15"/>
        <v>208</v>
      </c>
      <c r="G218" s="67">
        <v>23.78</v>
      </c>
      <c r="H218" s="64">
        <v>5.84</v>
      </c>
      <c r="I218" s="64">
        <v>29.62</v>
      </c>
      <c r="J218" s="65">
        <v>195</v>
      </c>
      <c r="K218" s="66">
        <f t="shared" si="16"/>
        <v>201</v>
      </c>
      <c r="L218" s="67">
        <v>23.93</v>
      </c>
      <c r="M218" s="65">
        <v>195</v>
      </c>
      <c r="N218" s="66">
        <f t="shared" si="17"/>
        <v>171</v>
      </c>
      <c r="O218" s="67">
        <v>49.33</v>
      </c>
      <c r="P218" s="65">
        <v>157</v>
      </c>
      <c r="Q218" s="66">
        <f t="shared" si="18"/>
        <v>172</v>
      </c>
      <c r="R218" s="67">
        <v>151.04</v>
      </c>
      <c r="S218" s="68">
        <v>157</v>
      </c>
      <c r="T218" s="66">
        <f t="shared" si="19"/>
        <v>212</v>
      </c>
    </row>
    <row r="219" spans="1:20" s="62" customFormat="1" ht="18" customHeight="1">
      <c r="A219" s="226" t="s">
        <v>187</v>
      </c>
      <c r="B219" s="63">
        <v>56.12</v>
      </c>
      <c r="C219" s="64">
        <v>20.53</v>
      </c>
      <c r="D219" s="64">
        <v>48.59</v>
      </c>
      <c r="E219" s="65">
        <v>213</v>
      </c>
      <c r="F219" s="66">
        <f t="shared" si="15"/>
        <v>241</v>
      </c>
      <c r="G219" s="67">
        <v>22.45</v>
      </c>
      <c r="H219" s="64">
        <v>8.36</v>
      </c>
      <c r="I219" s="64">
        <v>30.81</v>
      </c>
      <c r="J219" s="65">
        <v>211</v>
      </c>
      <c r="K219" s="66">
        <f t="shared" si="16"/>
        <v>189</v>
      </c>
      <c r="L219" s="67">
        <v>23.23</v>
      </c>
      <c r="M219" s="65">
        <v>212</v>
      </c>
      <c r="N219" s="66">
        <f t="shared" si="17"/>
        <v>189</v>
      </c>
      <c r="O219" s="67">
        <v>45.4</v>
      </c>
      <c r="P219" s="65">
        <v>157</v>
      </c>
      <c r="Q219" s="66">
        <f t="shared" si="18"/>
        <v>216</v>
      </c>
      <c r="R219" s="67">
        <v>150.80000000000001</v>
      </c>
      <c r="S219" s="68">
        <v>157</v>
      </c>
      <c r="T219" s="66">
        <f t="shared" si="19"/>
        <v>213</v>
      </c>
    </row>
    <row r="220" spans="1:20" s="62" customFormat="1" ht="18" customHeight="1">
      <c r="A220" s="226" t="s">
        <v>435</v>
      </c>
      <c r="B220" s="63">
        <v>52.34</v>
      </c>
      <c r="C220" s="64">
        <v>27.5</v>
      </c>
      <c r="D220" s="64">
        <v>53.67</v>
      </c>
      <c r="E220" s="65">
        <v>14</v>
      </c>
      <c r="F220" s="66">
        <f t="shared" si="15"/>
        <v>188</v>
      </c>
      <c r="G220" s="67">
        <v>16.93</v>
      </c>
      <c r="H220" s="64">
        <v>3.11</v>
      </c>
      <c r="I220" s="64">
        <v>20.04</v>
      </c>
      <c r="J220" s="65">
        <v>14</v>
      </c>
      <c r="K220" s="66">
        <f t="shared" si="16"/>
        <v>274</v>
      </c>
      <c r="L220" s="67">
        <v>16.43</v>
      </c>
      <c r="M220" s="65">
        <v>14</v>
      </c>
      <c r="N220" s="66">
        <f t="shared" si="17"/>
        <v>279</v>
      </c>
      <c r="O220" s="67">
        <v>38</v>
      </c>
      <c r="P220" s="65">
        <v>1</v>
      </c>
      <c r="Q220" s="66">
        <f t="shared" si="18"/>
        <v>270</v>
      </c>
      <c r="R220" s="67">
        <v>150.19999999999999</v>
      </c>
      <c r="S220" s="68">
        <v>1</v>
      </c>
      <c r="T220" s="66">
        <f t="shared" si="19"/>
        <v>214</v>
      </c>
    </row>
    <row r="221" spans="1:20" s="62" customFormat="1" ht="18" customHeight="1" thickBot="1">
      <c r="A221" s="227" t="s">
        <v>218</v>
      </c>
      <c r="B221" s="69">
        <v>57.87</v>
      </c>
      <c r="C221" s="70">
        <v>24.43</v>
      </c>
      <c r="D221" s="70">
        <v>53.37</v>
      </c>
      <c r="E221" s="71">
        <v>504</v>
      </c>
      <c r="F221" s="72">
        <f t="shared" si="15"/>
        <v>193</v>
      </c>
      <c r="G221" s="73">
        <v>22.26</v>
      </c>
      <c r="H221" s="70">
        <v>7.64</v>
      </c>
      <c r="I221" s="70">
        <v>29.9</v>
      </c>
      <c r="J221" s="71">
        <v>502</v>
      </c>
      <c r="K221" s="72">
        <f t="shared" si="16"/>
        <v>195</v>
      </c>
      <c r="L221" s="73">
        <v>23.35</v>
      </c>
      <c r="M221" s="71">
        <v>501</v>
      </c>
      <c r="N221" s="72">
        <f t="shared" si="17"/>
        <v>183</v>
      </c>
      <c r="O221" s="73">
        <v>43.22</v>
      </c>
      <c r="P221" s="71">
        <v>500</v>
      </c>
      <c r="Q221" s="72">
        <f t="shared" si="18"/>
        <v>239</v>
      </c>
      <c r="R221" s="73">
        <v>149.79</v>
      </c>
      <c r="S221" s="74">
        <v>500</v>
      </c>
      <c r="T221" s="72">
        <f t="shared" si="19"/>
        <v>215</v>
      </c>
    </row>
    <row r="222" spans="1:20" s="62" customFormat="1" ht="18" customHeight="1">
      <c r="A222" s="226" t="s">
        <v>436</v>
      </c>
      <c r="B222" s="63">
        <v>56.39</v>
      </c>
      <c r="C222" s="64">
        <v>23.11</v>
      </c>
      <c r="D222" s="64">
        <v>51.3</v>
      </c>
      <c r="E222" s="65">
        <v>228</v>
      </c>
      <c r="F222" s="66">
        <f t="shared" si="15"/>
        <v>211</v>
      </c>
      <c r="G222" s="67">
        <v>21.93</v>
      </c>
      <c r="H222" s="64">
        <v>4.71</v>
      </c>
      <c r="I222" s="64">
        <v>26.64</v>
      </c>
      <c r="J222" s="65">
        <v>227</v>
      </c>
      <c r="K222" s="66">
        <f t="shared" si="16"/>
        <v>228</v>
      </c>
      <c r="L222" s="67">
        <v>23.27</v>
      </c>
      <c r="M222" s="65">
        <v>228</v>
      </c>
      <c r="N222" s="66">
        <f t="shared" si="17"/>
        <v>186</v>
      </c>
      <c r="O222" s="67">
        <v>48.1</v>
      </c>
      <c r="P222" s="65">
        <v>158</v>
      </c>
      <c r="Q222" s="66">
        <f t="shared" si="18"/>
        <v>190</v>
      </c>
      <c r="R222" s="67">
        <v>149.4</v>
      </c>
      <c r="S222" s="68">
        <v>158</v>
      </c>
      <c r="T222" s="66">
        <f t="shared" si="19"/>
        <v>216</v>
      </c>
    </row>
    <row r="223" spans="1:20" s="62" customFormat="1" ht="18" customHeight="1">
      <c r="A223" s="226" t="s">
        <v>216</v>
      </c>
      <c r="B223" s="63">
        <v>55.17</v>
      </c>
      <c r="C223" s="64">
        <v>25.01</v>
      </c>
      <c r="D223" s="64">
        <v>52.59</v>
      </c>
      <c r="E223" s="65">
        <v>133</v>
      </c>
      <c r="F223" s="66">
        <f t="shared" si="15"/>
        <v>202</v>
      </c>
      <c r="G223" s="67">
        <v>20.8</v>
      </c>
      <c r="H223" s="64">
        <v>5.41</v>
      </c>
      <c r="I223" s="64">
        <v>26.21</v>
      </c>
      <c r="J223" s="65">
        <v>131</v>
      </c>
      <c r="K223" s="66">
        <f t="shared" si="16"/>
        <v>234</v>
      </c>
      <c r="L223" s="67">
        <v>19.27</v>
      </c>
      <c r="M223" s="65">
        <v>130</v>
      </c>
      <c r="N223" s="66">
        <f t="shared" si="17"/>
        <v>249</v>
      </c>
      <c r="O223" s="67">
        <v>50.38</v>
      </c>
      <c r="P223" s="65">
        <v>40</v>
      </c>
      <c r="Q223" s="66">
        <f t="shared" si="18"/>
        <v>161</v>
      </c>
      <c r="R223" s="67">
        <v>149.35</v>
      </c>
      <c r="S223" s="68">
        <v>40</v>
      </c>
      <c r="T223" s="66">
        <f t="shared" si="19"/>
        <v>217</v>
      </c>
    </row>
    <row r="224" spans="1:20" s="62" customFormat="1" ht="18" customHeight="1">
      <c r="A224" s="226" t="s">
        <v>61</v>
      </c>
      <c r="B224" s="63">
        <v>57.39</v>
      </c>
      <c r="C224" s="64">
        <v>22.17</v>
      </c>
      <c r="D224" s="64">
        <v>50.86</v>
      </c>
      <c r="E224" s="65">
        <v>386</v>
      </c>
      <c r="F224" s="66">
        <f t="shared" si="15"/>
        <v>217</v>
      </c>
      <c r="G224" s="67">
        <v>23.59</v>
      </c>
      <c r="H224" s="64">
        <v>4.87</v>
      </c>
      <c r="I224" s="64">
        <v>28.47</v>
      </c>
      <c r="J224" s="65">
        <v>383</v>
      </c>
      <c r="K224" s="66">
        <f t="shared" si="16"/>
        <v>213</v>
      </c>
      <c r="L224" s="67">
        <v>23.7</v>
      </c>
      <c r="M224" s="65">
        <v>379</v>
      </c>
      <c r="N224" s="66">
        <f t="shared" si="17"/>
        <v>176</v>
      </c>
      <c r="O224" s="67">
        <v>47.87</v>
      </c>
      <c r="P224" s="65">
        <v>220</v>
      </c>
      <c r="Q224" s="66">
        <f t="shared" si="18"/>
        <v>194</v>
      </c>
      <c r="R224" s="67">
        <v>149.31</v>
      </c>
      <c r="S224" s="68">
        <v>220</v>
      </c>
      <c r="T224" s="66">
        <f t="shared" si="19"/>
        <v>218</v>
      </c>
    </row>
    <row r="225" spans="1:20" s="62" customFormat="1" ht="18" customHeight="1">
      <c r="A225" s="226" t="s">
        <v>65</v>
      </c>
      <c r="B225" s="63">
        <v>58.75</v>
      </c>
      <c r="C225" s="64">
        <v>23.33</v>
      </c>
      <c r="D225" s="64">
        <v>52.71</v>
      </c>
      <c r="E225" s="65">
        <v>314</v>
      </c>
      <c r="F225" s="66">
        <f t="shared" si="15"/>
        <v>201</v>
      </c>
      <c r="G225" s="67">
        <v>23.18</v>
      </c>
      <c r="H225" s="64">
        <v>6.4</v>
      </c>
      <c r="I225" s="64">
        <v>29.58</v>
      </c>
      <c r="J225" s="65">
        <v>314</v>
      </c>
      <c r="K225" s="66">
        <f t="shared" si="16"/>
        <v>202</v>
      </c>
      <c r="L225" s="67">
        <v>21.86</v>
      </c>
      <c r="M225" s="65">
        <v>314</v>
      </c>
      <c r="N225" s="66">
        <f t="shared" si="17"/>
        <v>211</v>
      </c>
      <c r="O225" s="67">
        <v>45.23</v>
      </c>
      <c r="P225" s="65">
        <v>311</v>
      </c>
      <c r="Q225" s="66">
        <f t="shared" si="18"/>
        <v>217</v>
      </c>
      <c r="R225" s="67">
        <v>148.87</v>
      </c>
      <c r="S225" s="68">
        <v>311</v>
      </c>
      <c r="T225" s="66">
        <f t="shared" si="19"/>
        <v>219</v>
      </c>
    </row>
    <row r="226" spans="1:20" s="62" customFormat="1" ht="18" customHeight="1" thickBot="1">
      <c r="A226" s="227" t="s">
        <v>185</v>
      </c>
      <c r="B226" s="69">
        <v>55.65</v>
      </c>
      <c r="C226" s="70">
        <v>20.32</v>
      </c>
      <c r="D226" s="70">
        <v>48.14</v>
      </c>
      <c r="E226" s="71">
        <v>262</v>
      </c>
      <c r="F226" s="72">
        <f t="shared" si="15"/>
        <v>246</v>
      </c>
      <c r="G226" s="73">
        <v>25.91</v>
      </c>
      <c r="H226" s="70">
        <v>6.07</v>
      </c>
      <c r="I226" s="70">
        <v>31.98</v>
      </c>
      <c r="J226" s="71">
        <v>261</v>
      </c>
      <c r="K226" s="72">
        <f t="shared" si="16"/>
        <v>176</v>
      </c>
      <c r="L226" s="73">
        <v>24.87</v>
      </c>
      <c r="M226" s="71">
        <v>256</v>
      </c>
      <c r="N226" s="72">
        <f t="shared" si="17"/>
        <v>154</v>
      </c>
      <c r="O226" s="73">
        <v>50.82</v>
      </c>
      <c r="P226" s="71">
        <v>157</v>
      </c>
      <c r="Q226" s="72">
        <f t="shared" si="18"/>
        <v>158</v>
      </c>
      <c r="R226" s="73">
        <v>148.44</v>
      </c>
      <c r="S226" s="74">
        <v>157</v>
      </c>
      <c r="T226" s="72">
        <f t="shared" si="19"/>
        <v>220</v>
      </c>
    </row>
    <row r="227" spans="1:20" s="62" customFormat="1" ht="18" customHeight="1">
      <c r="A227" s="226" t="s">
        <v>105</v>
      </c>
      <c r="B227" s="63">
        <v>53.18</v>
      </c>
      <c r="C227" s="64">
        <v>24.08</v>
      </c>
      <c r="D227" s="64">
        <v>50.67</v>
      </c>
      <c r="E227" s="65">
        <v>181</v>
      </c>
      <c r="F227" s="66">
        <f t="shared" si="15"/>
        <v>224</v>
      </c>
      <c r="G227" s="67">
        <v>22.3</v>
      </c>
      <c r="H227" s="64">
        <v>6.12</v>
      </c>
      <c r="I227" s="64">
        <v>28.42</v>
      </c>
      <c r="J227" s="65">
        <v>178</v>
      </c>
      <c r="K227" s="66">
        <f t="shared" si="16"/>
        <v>214</v>
      </c>
      <c r="L227" s="67">
        <v>21.19</v>
      </c>
      <c r="M227" s="65">
        <v>177</v>
      </c>
      <c r="N227" s="66">
        <f t="shared" si="17"/>
        <v>219</v>
      </c>
      <c r="O227" s="67">
        <v>46.04</v>
      </c>
      <c r="P227" s="65">
        <v>174</v>
      </c>
      <c r="Q227" s="66">
        <f t="shared" si="18"/>
        <v>211</v>
      </c>
      <c r="R227" s="67">
        <v>147.32</v>
      </c>
      <c r="S227" s="68">
        <v>174</v>
      </c>
      <c r="T227" s="66">
        <f t="shared" si="19"/>
        <v>221</v>
      </c>
    </row>
    <row r="228" spans="1:20" s="62" customFormat="1" ht="18" customHeight="1">
      <c r="A228" s="226" t="s">
        <v>63</v>
      </c>
      <c r="B228" s="63">
        <v>49.36</v>
      </c>
      <c r="C228" s="64">
        <v>23.21</v>
      </c>
      <c r="D228" s="64">
        <v>47.89</v>
      </c>
      <c r="E228" s="65">
        <v>163</v>
      </c>
      <c r="F228" s="66">
        <f t="shared" si="15"/>
        <v>248</v>
      </c>
      <c r="G228" s="67">
        <v>20.88</v>
      </c>
      <c r="H228" s="64">
        <v>2.8</v>
      </c>
      <c r="I228" s="64">
        <v>23.68</v>
      </c>
      <c r="J228" s="65">
        <v>160</v>
      </c>
      <c r="K228" s="66">
        <f t="shared" si="16"/>
        <v>252</v>
      </c>
      <c r="L228" s="67">
        <v>19.45</v>
      </c>
      <c r="M228" s="65">
        <v>151</v>
      </c>
      <c r="N228" s="66">
        <f t="shared" si="17"/>
        <v>247</v>
      </c>
      <c r="O228" s="67">
        <v>50.05</v>
      </c>
      <c r="P228" s="65">
        <v>76</v>
      </c>
      <c r="Q228" s="66">
        <f t="shared" si="18"/>
        <v>164</v>
      </c>
      <c r="R228" s="67">
        <v>147.16999999999999</v>
      </c>
      <c r="S228" s="68">
        <v>76</v>
      </c>
      <c r="T228" s="66">
        <f t="shared" si="19"/>
        <v>222</v>
      </c>
    </row>
    <row r="229" spans="1:20" s="62" customFormat="1" ht="18" customHeight="1">
      <c r="A229" s="226" t="s">
        <v>212</v>
      </c>
      <c r="B229" s="63">
        <v>58.87</v>
      </c>
      <c r="C229" s="64">
        <v>21.12</v>
      </c>
      <c r="D229" s="64">
        <v>50.56</v>
      </c>
      <c r="E229" s="65">
        <v>428</v>
      </c>
      <c r="F229" s="66">
        <f t="shared" si="15"/>
        <v>226</v>
      </c>
      <c r="G229" s="67">
        <v>24</v>
      </c>
      <c r="H229" s="64">
        <v>4.87</v>
      </c>
      <c r="I229" s="64">
        <v>28.87</v>
      </c>
      <c r="J229" s="65">
        <v>425</v>
      </c>
      <c r="K229" s="66">
        <f t="shared" si="16"/>
        <v>207</v>
      </c>
      <c r="L229" s="67">
        <v>24.13</v>
      </c>
      <c r="M229" s="65">
        <v>424</v>
      </c>
      <c r="N229" s="66">
        <f t="shared" si="17"/>
        <v>168</v>
      </c>
      <c r="O229" s="67">
        <v>43.77</v>
      </c>
      <c r="P229" s="65">
        <v>410</v>
      </c>
      <c r="Q229" s="66">
        <f t="shared" si="18"/>
        <v>229</v>
      </c>
      <c r="R229" s="67">
        <v>147.13999999999999</v>
      </c>
      <c r="S229" s="68">
        <v>410</v>
      </c>
      <c r="T229" s="66">
        <f t="shared" si="19"/>
        <v>223</v>
      </c>
    </row>
    <row r="230" spans="1:20" s="62" customFormat="1" ht="18" customHeight="1">
      <c r="A230" s="226" t="s">
        <v>78</v>
      </c>
      <c r="B230" s="63">
        <v>55.6</v>
      </c>
      <c r="C230" s="64">
        <v>23.05</v>
      </c>
      <c r="D230" s="64">
        <v>50.85</v>
      </c>
      <c r="E230" s="65">
        <v>141</v>
      </c>
      <c r="F230" s="66">
        <f t="shared" si="15"/>
        <v>218</v>
      </c>
      <c r="G230" s="67">
        <v>24.06</v>
      </c>
      <c r="H230" s="64">
        <v>3.41</v>
      </c>
      <c r="I230" s="64">
        <v>27.48</v>
      </c>
      <c r="J230" s="65">
        <v>141</v>
      </c>
      <c r="K230" s="66">
        <f t="shared" si="16"/>
        <v>220</v>
      </c>
      <c r="L230" s="67">
        <v>24.89</v>
      </c>
      <c r="M230" s="65">
        <v>141</v>
      </c>
      <c r="N230" s="66">
        <f t="shared" si="17"/>
        <v>153</v>
      </c>
      <c r="O230" s="67">
        <v>49.63</v>
      </c>
      <c r="P230" s="65">
        <v>97</v>
      </c>
      <c r="Q230" s="66">
        <f t="shared" si="18"/>
        <v>169</v>
      </c>
      <c r="R230" s="67">
        <v>146.58000000000001</v>
      </c>
      <c r="S230" s="68">
        <v>97</v>
      </c>
      <c r="T230" s="66">
        <f t="shared" si="19"/>
        <v>224</v>
      </c>
    </row>
    <row r="231" spans="1:20" s="62" customFormat="1" ht="18" customHeight="1" thickBot="1">
      <c r="A231" s="227" t="s">
        <v>221</v>
      </c>
      <c r="B231" s="69">
        <v>54.06</v>
      </c>
      <c r="C231" s="70">
        <v>25.24</v>
      </c>
      <c r="D231" s="70">
        <v>52.27</v>
      </c>
      <c r="E231" s="71">
        <v>71</v>
      </c>
      <c r="F231" s="72">
        <f t="shared" si="15"/>
        <v>205</v>
      </c>
      <c r="G231" s="73">
        <v>19.77</v>
      </c>
      <c r="H231" s="70">
        <v>5.54</v>
      </c>
      <c r="I231" s="70">
        <v>25.31</v>
      </c>
      <c r="J231" s="71">
        <v>69</v>
      </c>
      <c r="K231" s="72">
        <f t="shared" si="16"/>
        <v>244</v>
      </c>
      <c r="L231" s="73">
        <v>21.21</v>
      </c>
      <c r="M231" s="71">
        <v>68</v>
      </c>
      <c r="N231" s="72">
        <f t="shared" si="17"/>
        <v>218</v>
      </c>
      <c r="O231" s="73">
        <v>46.35</v>
      </c>
      <c r="P231" s="71">
        <v>39</v>
      </c>
      <c r="Q231" s="72">
        <f t="shared" si="18"/>
        <v>207</v>
      </c>
      <c r="R231" s="73">
        <v>146.49</v>
      </c>
      <c r="S231" s="74">
        <v>39</v>
      </c>
      <c r="T231" s="72">
        <f t="shared" si="19"/>
        <v>225</v>
      </c>
    </row>
    <row r="232" spans="1:20" s="62" customFormat="1" ht="18" customHeight="1">
      <c r="A232" s="226" t="s">
        <v>231</v>
      </c>
      <c r="B232" s="63">
        <v>57.55</v>
      </c>
      <c r="C232" s="64">
        <v>24.08</v>
      </c>
      <c r="D232" s="64">
        <v>52.85</v>
      </c>
      <c r="E232" s="65">
        <v>38</v>
      </c>
      <c r="F232" s="66">
        <f t="shared" si="15"/>
        <v>199</v>
      </c>
      <c r="G232" s="67">
        <v>22.05</v>
      </c>
      <c r="H232" s="64">
        <v>5.68</v>
      </c>
      <c r="I232" s="64">
        <v>27.74</v>
      </c>
      <c r="J232" s="65">
        <v>38</v>
      </c>
      <c r="K232" s="66">
        <f t="shared" si="16"/>
        <v>218</v>
      </c>
      <c r="L232" s="67">
        <v>21.45</v>
      </c>
      <c r="M232" s="65">
        <v>38</v>
      </c>
      <c r="N232" s="66">
        <f t="shared" si="17"/>
        <v>217</v>
      </c>
      <c r="O232" s="67">
        <v>44.32</v>
      </c>
      <c r="P232" s="65">
        <v>38</v>
      </c>
      <c r="Q232" s="66">
        <f t="shared" si="18"/>
        <v>226</v>
      </c>
      <c r="R232" s="67">
        <v>146.35</v>
      </c>
      <c r="S232" s="68">
        <v>38</v>
      </c>
      <c r="T232" s="66">
        <f t="shared" si="19"/>
        <v>226</v>
      </c>
    </row>
    <row r="233" spans="1:20" s="62" customFormat="1" ht="18" customHeight="1">
      <c r="A233" s="226" t="s">
        <v>437</v>
      </c>
      <c r="B233" s="63">
        <v>54.02</v>
      </c>
      <c r="C233" s="64">
        <v>22.82</v>
      </c>
      <c r="D233" s="64">
        <v>49.83</v>
      </c>
      <c r="E233" s="65">
        <v>118</v>
      </c>
      <c r="F233" s="66">
        <f t="shared" si="15"/>
        <v>232</v>
      </c>
      <c r="G233" s="67">
        <v>21</v>
      </c>
      <c r="H233" s="64">
        <v>5.4</v>
      </c>
      <c r="I233" s="64">
        <v>26.4</v>
      </c>
      <c r="J233" s="65">
        <v>117</v>
      </c>
      <c r="K233" s="66">
        <f t="shared" si="16"/>
        <v>231</v>
      </c>
      <c r="L233" s="67">
        <v>20.14</v>
      </c>
      <c r="M233" s="65">
        <v>115</v>
      </c>
      <c r="N233" s="66">
        <f t="shared" si="17"/>
        <v>237</v>
      </c>
      <c r="O233" s="67">
        <v>48.96</v>
      </c>
      <c r="P233" s="65">
        <v>115</v>
      </c>
      <c r="Q233" s="66">
        <f t="shared" si="18"/>
        <v>178</v>
      </c>
      <c r="R233" s="67">
        <v>146.29</v>
      </c>
      <c r="S233" s="68">
        <v>115</v>
      </c>
      <c r="T233" s="66">
        <f t="shared" si="19"/>
        <v>227</v>
      </c>
    </row>
    <row r="234" spans="1:20" s="62" customFormat="1" ht="18" customHeight="1">
      <c r="A234" s="226" t="s">
        <v>173</v>
      </c>
      <c r="B234" s="63">
        <v>53.01</v>
      </c>
      <c r="C234" s="64">
        <v>23.9</v>
      </c>
      <c r="D234" s="64">
        <v>50.41</v>
      </c>
      <c r="E234" s="65">
        <v>41</v>
      </c>
      <c r="F234" s="66">
        <f t="shared" si="15"/>
        <v>230</v>
      </c>
      <c r="G234" s="67">
        <v>23.36</v>
      </c>
      <c r="H234" s="64">
        <v>4.7300000000000004</v>
      </c>
      <c r="I234" s="64">
        <v>28.09</v>
      </c>
      <c r="J234" s="65">
        <v>39</v>
      </c>
      <c r="K234" s="66">
        <f t="shared" si="16"/>
        <v>217</v>
      </c>
      <c r="L234" s="67">
        <v>18.21</v>
      </c>
      <c r="M234" s="65">
        <v>42</v>
      </c>
      <c r="N234" s="66">
        <f t="shared" si="17"/>
        <v>259</v>
      </c>
      <c r="O234" s="67">
        <v>37.25</v>
      </c>
      <c r="P234" s="65">
        <v>26</v>
      </c>
      <c r="Q234" s="66">
        <f t="shared" si="18"/>
        <v>277</v>
      </c>
      <c r="R234" s="67">
        <v>146.19</v>
      </c>
      <c r="S234" s="68">
        <v>26</v>
      </c>
      <c r="T234" s="66">
        <f t="shared" si="19"/>
        <v>228</v>
      </c>
    </row>
    <row r="235" spans="1:20" s="62" customFormat="1" ht="18" customHeight="1">
      <c r="A235" s="226" t="s">
        <v>164</v>
      </c>
      <c r="B235" s="63">
        <v>56.36</v>
      </c>
      <c r="C235" s="64">
        <v>20.47</v>
      </c>
      <c r="D235" s="64">
        <v>48.65</v>
      </c>
      <c r="E235" s="65">
        <v>89</v>
      </c>
      <c r="F235" s="66">
        <f t="shared" si="15"/>
        <v>239</v>
      </c>
      <c r="G235" s="67">
        <v>23.97</v>
      </c>
      <c r="H235" s="64">
        <v>5.83</v>
      </c>
      <c r="I235" s="64">
        <v>29.8</v>
      </c>
      <c r="J235" s="65">
        <v>89</v>
      </c>
      <c r="K235" s="66">
        <f t="shared" si="16"/>
        <v>197</v>
      </c>
      <c r="L235" s="67">
        <v>22.93</v>
      </c>
      <c r="M235" s="65">
        <v>89</v>
      </c>
      <c r="N235" s="66">
        <f t="shared" si="17"/>
        <v>195</v>
      </c>
      <c r="O235" s="67">
        <v>42.35</v>
      </c>
      <c r="P235" s="65">
        <v>61</v>
      </c>
      <c r="Q235" s="66">
        <f t="shared" si="18"/>
        <v>244</v>
      </c>
      <c r="R235" s="67">
        <v>145.63</v>
      </c>
      <c r="S235" s="68">
        <v>61</v>
      </c>
      <c r="T235" s="66">
        <f t="shared" si="19"/>
        <v>229</v>
      </c>
    </row>
    <row r="236" spans="1:20" s="62" customFormat="1" ht="18" customHeight="1" thickBot="1">
      <c r="A236" s="227" t="s">
        <v>156</v>
      </c>
      <c r="B236" s="69">
        <v>53.2</v>
      </c>
      <c r="C236" s="70">
        <v>21.37</v>
      </c>
      <c r="D236" s="70">
        <v>47.97</v>
      </c>
      <c r="E236" s="71">
        <v>178</v>
      </c>
      <c r="F236" s="72">
        <f t="shared" si="15"/>
        <v>247</v>
      </c>
      <c r="G236" s="73">
        <v>23.84</v>
      </c>
      <c r="H236" s="70">
        <v>5.83</v>
      </c>
      <c r="I236" s="70">
        <v>29.67</v>
      </c>
      <c r="J236" s="71">
        <v>176</v>
      </c>
      <c r="K236" s="72">
        <f t="shared" si="16"/>
        <v>198</v>
      </c>
      <c r="L236" s="73">
        <v>22.69</v>
      </c>
      <c r="M236" s="71">
        <v>176</v>
      </c>
      <c r="N236" s="72">
        <f t="shared" si="17"/>
        <v>200</v>
      </c>
      <c r="O236" s="73">
        <v>44.56</v>
      </c>
      <c r="P236" s="71">
        <v>176</v>
      </c>
      <c r="Q236" s="72">
        <f t="shared" si="18"/>
        <v>222</v>
      </c>
      <c r="R236" s="73">
        <v>144.83000000000001</v>
      </c>
      <c r="S236" s="74">
        <v>176</v>
      </c>
      <c r="T236" s="72">
        <f t="shared" si="19"/>
        <v>230</v>
      </c>
    </row>
    <row r="237" spans="1:20" s="62" customFormat="1" ht="18" customHeight="1">
      <c r="A237" s="226" t="s">
        <v>252</v>
      </c>
      <c r="B237" s="63">
        <v>58.2</v>
      </c>
      <c r="C237" s="64">
        <v>24.11</v>
      </c>
      <c r="D237" s="64">
        <v>53.21</v>
      </c>
      <c r="E237" s="65">
        <v>166</v>
      </c>
      <c r="F237" s="66">
        <f t="shared" si="15"/>
        <v>196</v>
      </c>
      <c r="G237" s="67">
        <v>21.53</v>
      </c>
      <c r="H237" s="64">
        <v>4.08</v>
      </c>
      <c r="I237" s="64">
        <v>25.61</v>
      </c>
      <c r="J237" s="65">
        <v>166</v>
      </c>
      <c r="K237" s="66">
        <f t="shared" si="16"/>
        <v>242</v>
      </c>
      <c r="L237" s="67">
        <v>21.46</v>
      </c>
      <c r="M237" s="65">
        <v>164</v>
      </c>
      <c r="N237" s="66">
        <f t="shared" si="17"/>
        <v>216</v>
      </c>
      <c r="O237" s="67">
        <v>44.32</v>
      </c>
      <c r="P237" s="65">
        <v>166</v>
      </c>
      <c r="Q237" s="66">
        <f t="shared" si="18"/>
        <v>226</v>
      </c>
      <c r="R237" s="67">
        <v>144.34</v>
      </c>
      <c r="S237" s="68">
        <v>166</v>
      </c>
      <c r="T237" s="66">
        <f t="shared" si="19"/>
        <v>231</v>
      </c>
    </row>
    <row r="238" spans="1:20" s="62" customFormat="1" ht="18" customHeight="1">
      <c r="A238" s="226" t="s">
        <v>84</v>
      </c>
      <c r="B238" s="63">
        <v>54.37</v>
      </c>
      <c r="C238" s="64">
        <v>28.07</v>
      </c>
      <c r="D238" s="64">
        <v>55.25</v>
      </c>
      <c r="E238" s="65">
        <v>101</v>
      </c>
      <c r="F238" s="66">
        <f t="shared" si="15"/>
        <v>161</v>
      </c>
      <c r="G238" s="67">
        <v>20.21</v>
      </c>
      <c r="H238" s="64">
        <v>5.72</v>
      </c>
      <c r="I238" s="64">
        <v>25.93</v>
      </c>
      <c r="J238" s="65">
        <v>101</v>
      </c>
      <c r="K238" s="66">
        <f t="shared" si="16"/>
        <v>237</v>
      </c>
      <c r="L238" s="67">
        <v>20.059999999999999</v>
      </c>
      <c r="M238" s="65">
        <v>100</v>
      </c>
      <c r="N238" s="66">
        <f t="shared" si="17"/>
        <v>239</v>
      </c>
      <c r="O238" s="67">
        <v>43.31</v>
      </c>
      <c r="P238" s="65">
        <v>98</v>
      </c>
      <c r="Q238" s="66">
        <f t="shared" si="18"/>
        <v>237</v>
      </c>
      <c r="R238" s="67">
        <v>143.93</v>
      </c>
      <c r="S238" s="68">
        <v>98</v>
      </c>
      <c r="T238" s="66">
        <f t="shared" si="19"/>
        <v>232</v>
      </c>
    </row>
    <row r="239" spans="1:20" s="62" customFormat="1" ht="18" customHeight="1">
      <c r="A239" s="226" t="s">
        <v>292</v>
      </c>
      <c r="B239" s="63">
        <v>55.57</v>
      </c>
      <c r="C239" s="64">
        <v>25.45</v>
      </c>
      <c r="D239" s="64">
        <v>53.23</v>
      </c>
      <c r="E239" s="65">
        <v>139</v>
      </c>
      <c r="F239" s="66">
        <f t="shared" si="15"/>
        <v>195</v>
      </c>
      <c r="G239" s="67">
        <v>21.48</v>
      </c>
      <c r="H239" s="64">
        <v>4.84</v>
      </c>
      <c r="I239" s="64">
        <v>26.32</v>
      </c>
      <c r="J239" s="65">
        <v>138</v>
      </c>
      <c r="K239" s="66">
        <f t="shared" si="16"/>
        <v>232</v>
      </c>
      <c r="L239" s="67">
        <v>20.68</v>
      </c>
      <c r="M239" s="65">
        <v>139</v>
      </c>
      <c r="N239" s="66">
        <f t="shared" si="17"/>
        <v>230</v>
      </c>
      <c r="O239" s="67">
        <v>43.73</v>
      </c>
      <c r="P239" s="65">
        <v>139</v>
      </c>
      <c r="Q239" s="66">
        <f t="shared" si="18"/>
        <v>230</v>
      </c>
      <c r="R239" s="67">
        <v>143.77000000000001</v>
      </c>
      <c r="S239" s="68">
        <v>139</v>
      </c>
      <c r="T239" s="66">
        <f t="shared" si="19"/>
        <v>233</v>
      </c>
    </row>
    <row r="240" spans="1:20" s="62" customFormat="1" ht="18" customHeight="1">
      <c r="A240" s="226" t="s">
        <v>189</v>
      </c>
      <c r="B240" s="63">
        <v>53.51</v>
      </c>
      <c r="C240" s="64">
        <v>23.71</v>
      </c>
      <c r="D240" s="64">
        <v>50.47</v>
      </c>
      <c r="E240" s="65">
        <v>125</v>
      </c>
      <c r="F240" s="66">
        <f t="shared" si="15"/>
        <v>228</v>
      </c>
      <c r="G240" s="67">
        <v>21.78</v>
      </c>
      <c r="H240" s="64">
        <v>4.7699999999999996</v>
      </c>
      <c r="I240" s="64">
        <v>26.55</v>
      </c>
      <c r="J240" s="65">
        <v>123</v>
      </c>
      <c r="K240" s="66">
        <f t="shared" si="16"/>
        <v>229</v>
      </c>
      <c r="L240" s="67">
        <v>20.71</v>
      </c>
      <c r="M240" s="65">
        <v>124</v>
      </c>
      <c r="N240" s="66">
        <f t="shared" si="17"/>
        <v>227</v>
      </c>
      <c r="O240" s="67">
        <v>46.13</v>
      </c>
      <c r="P240" s="65">
        <v>60</v>
      </c>
      <c r="Q240" s="66">
        <f t="shared" si="18"/>
        <v>209</v>
      </c>
      <c r="R240" s="67">
        <v>143.33000000000001</v>
      </c>
      <c r="S240" s="68">
        <v>60</v>
      </c>
      <c r="T240" s="66">
        <f t="shared" si="19"/>
        <v>234</v>
      </c>
    </row>
    <row r="241" spans="1:20" s="62" customFormat="1" ht="18" customHeight="1" thickBot="1">
      <c r="A241" s="227" t="s">
        <v>207</v>
      </c>
      <c r="B241" s="69">
        <v>51.06</v>
      </c>
      <c r="C241" s="70">
        <v>23.22</v>
      </c>
      <c r="D241" s="70">
        <v>48.74</v>
      </c>
      <c r="E241" s="71">
        <v>69</v>
      </c>
      <c r="F241" s="72">
        <f t="shared" si="15"/>
        <v>238</v>
      </c>
      <c r="G241" s="73">
        <v>20.2</v>
      </c>
      <c r="H241" s="70">
        <v>3.64</v>
      </c>
      <c r="I241" s="70">
        <v>23.84</v>
      </c>
      <c r="J241" s="71">
        <v>69</v>
      </c>
      <c r="K241" s="72">
        <f t="shared" si="16"/>
        <v>251</v>
      </c>
      <c r="L241" s="73">
        <v>19.46</v>
      </c>
      <c r="M241" s="71">
        <v>69</v>
      </c>
      <c r="N241" s="72">
        <f t="shared" si="17"/>
        <v>246</v>
      </c>
      <c r="O241" s="73">
        <v>45.44</v>
      </c>
      <c r="P241" s="71">
        <v>32</v>
      </c>
      <c r="Q241" s="72">
        <f t="shared" si="18"/>
        <v>215</v>
      </c>
      <c r="R241" s="73">
        <v>143.18</v>
      </c>
      <c r="S241" s="74">
        <v>32</v>
      </c>
      <c r="T241" s="72">
        <f t="shared" si="19"/>
        <v>235</v>
      </c>
    </row>
    <row r="242" spans="1:20" s="62" customFormat="1" ht="18" customHeight="1">
      <c r="A242" s="226" t="s">
        <v>98</v>
      </c>
      <c r="B242" s="63">
        <v>55.2</v>
      </c>
      <c r="C242" s="64">
        <v>23.19</v>
      </c>
      <c r="D242" s="64">
        <v>50.79</v>
      </c>
      <c r="E242" s="65">
        <v>130</v>
      </c>
      <c r="F242" s="66">
        <f t="shared" si="15"/>
        <v>220</v>
      </c>
      <c r="G242" s="67">
        <v>20.55</v>
      </c>
      <c r="H242" s="64">
        <v>5.27</v>
      </c>
      <c r="I242" s="64">
        <v>25.81</v>
      </c>
      <c r="J242" s="65">
        <v>128</v>
      </c>
      <c r="K242" s="66">
        <f t="shared" si="16"/>
        <v>238</v>
      </c>
      <c r="L242" s="67">
        <v>22.04</v>
      </c>
      <c r="M242" s="65">
        <v>126</v>
      </c>
      <c r="N242" s="66">
        <f t="shared" si="17"/>
        <v>210</v>
      </c>
      <c r="O242" s="67">
        <v>44.38</v>
      </c>
      <c r="P242" s="65">
        <v>128</v>
      </c>
      <c r="Q242" s="66">
        <f t="shared" si="18"/>
        <v>224</v>
      </c>
      <c r="R242" s="67">
        <v>142.96</v>
      </c>
      <c r="S242" s="68">
        <v>128</v>
      </c>
      <c r="T242" s="66">
        <f t="shared" si="19"/>
        <v>236</v>
      </c>
    </row>
    <row r="243" spans="1:20" s="62" customFormat="1" ht="18" customHeight="1">
      <c r="A243" s="226" t="s">
        <v>438</v>
      </c>
      <c r="B243" s="63">
        <v>60.11</v>
      </c>
      <c r="C243" s="64">
        <v>30.07</v>
      </c>
      <c r="D243" s="64">
        <v>60.13</v>
      </c>
      <c r="E243" s="65">
        <v>14</v>
      </c>
      <c r="F243" s="66">
        <f t="shared" si="15"/>
        <v>88</v>
      </c>
      <c r="G243" s="67">
        <v>28.86</v>
      </c>
      <c r="H243" s="64">
        <v>11.11</v>
      </c>
      <c r="I243" s="64">
        <v>39.96</v>
      </c>
      <c r="J243" s="65">
        <v>14</v>
      </c>
      <c r="K243" s="66">
        <f t="shared" si="16"/>
        <v>101</v>
      </c>
      <c r="L243" s="67">
        <v>18.36</v>
      </c>
      <c r="M243" s="65">
        <v>14</v>
      </c>
      <c r="N243" s="66">
        <f t="shared" si="17"/>
        <v>256</v>
      </c>
      <c r="O243" s="67">
        <v>38.4</v>
      </c>
      <c r="P243" s="65">
        <v>1</v>
      </c>
      <c r="Q243" s="66">
        <f t="shared" si="18"/>
        <v>266</v>
      </c>
      <c r="R243" s="67">
        <v>142.80000000000001</v>
      </c>
      <c r="S243" s="68">
        <v>1</v>
      </c>
      <c r="T243" s="66">
        <f t="shared" si="19"/>
        <v>237</v>
      </c>
    </row>
    <row r="244" spans="1:20" s="62" customFormat="1" ht="18" customHeight="1">
      <c r="A244" s="226" t="s">
        <v>104</v>
      </c>
      <c r="B244" s="63">
        <v>51.9</v>
      </c>
      <c r="C244" s="64">
        <v>20.48</v>
      </c>
      <c r="D244" s="64">
        <v>46.44</v>
      </c>
      <c r="E244" s="65">
        <v>157</v>
      </c>
      <c r="F244" s="66">
        <f t="shared" si="15"/>
        <v>258</v>
      </c>
      <c r="G244" s="67">
        <v>21.17</v>
      </c>
      <c r="H244" s="64">
        <v>2.73</v>
      </c>
      <c r="I244" s="64">
        <v>23.9</v>
      </c>
      <c r="J244" s="65">
        <v>157</v>
      </c>
      <c r="K244" s="66">
        <f t="shared" si="16"/>
        <v>250</v>
      </c>
      <c r="L244" s="67">
        <v>20.010000000000002</v>
      </c>
      <c r="M244" s="65">
        <v>152</v>
      </c>
      <c r="N244" s="66">
        <f t="shared" si="17"/>
        <v>241</v>
      </c>
      <c r="O244" s="67">
        <v>46.91</v>
      </c>
      <c r="P244" s="65">
        <v>118</v>
      </c>
      <c r="Q244" s="66">
        <f t="shared" si="18"/>
        <v>202</v>
      </c>
      <c r="R244" s="67">
        <v>142.43</v>
      </c>
      <c r="S244" s="68">
        <v>118</v>
      </c>
      <c r="T244" s="66">
        <f t="shared" si="19"/>
        <v>238</v>
      </c>
    </row>
    <row r="245" spans="1:20" s="62" customFormat="1" ht="18" customHeight="1">
      <c r="A245" s="226" t="s">
        <v>167</v>
      </c>
      <c r="B245" s="63">
        <v>50.37</v>
      </c>
      <c r="C245" s="64">
        <v>23.25</v>
      </c>
      <c r="D245" s="64">
        <v>48.43</v>
      </c>
      <c r="E245" s="65">
        <v>122</v>
      </c>
      <c r="F245" s="66">
        <f t="shared" si="15"/>
        <v>243</v>
      </c>
      <c r="G245" s="67">
        <v>23.56</v>
      </c>
      <c r="H245" s="64">
        <v>5.12</v>
      </c>
      <c r="I245" s="64">
        <v>28.68</v>
      </c>
      <c r="J245" s="65">
        <v>125</v>
      </c>
      <c r="K245" s="66">
        <f t="shared" si="16"/>
        <v>209</v>
      </c>
      <c r="L245" s="67">
        <v>21.19</v>
      </c>
      <c r="M245" s="65">
        <v>114</v>
      </c>
      <c r="N245" s="66">
        <f t="shared" si="17"/>
        <v>219</v>
      </c>
      <c r="O245" s="67">
        <v>41.7</v>
      </c>
      <c r="P245" s="65">
        <v>96</v>
      </c>
      <c r="Q245" s="66">
        <f t="shared" si="18"/>
        <v>250</v>
      </c>
      <c r="R245" s="67">
        <v>141.44</v>
      </c>
      <c r="S245" s="68">
        <v>96</v>
      </c>
      <c r="T245" s="66">
        <f t="shared" si="19"/>
        <v>239</v>
      </c>
    </row>
    <row r="246" spans="1:20" s="62" customFormat="1" ht="18" customHeight="1" thickBot="1">
      <c r="A246" s="227" t="s">
        <v>66</v>
      </c>
      <c r="B246" s="69">
        <v>54.01</v>
      </c>
      <c r="C246" s="70">
        <v>23.64</v>
      </c>
      <c r="D246" s="70">
        <v>50.64</v>
      </c>
      <c r="E246" s="71">
        <v>69</v>
      </c>
      <c r="F246" s="72">
        <f t="shared" si="15"/>
        <v>225</v>
      </c>
      <c r="G246" s="73">
        <v>20.99</v>
      </c>
      <c r="H246" s="70">
        <v>4.79</v>
      </c>
      <c r="I246" s="70">
        <v>25.77</v>
      </c>
      <c r="J246" s="71">
        <v>68</v>
      </c>
      <c r="K246" s="72">
        <f t="shared" si="16"/>
        <v>240</v>
      </c>
      <c r="L246" s="73">
        <v>20.67</v>
      </c>
      <c r="M246" s="71">
        <v>69</v>
      </c>
      <c r="N246" s="72">
        <f t="shared" si="17"/>
        <v>231</v>
      </c>
      <c r="O246" s="73">
        <v>44.01</v>
      </c>
      <c r="P246" s="71">
        <v>67</v>
      </c>
      <c r="Q246" s="72">
        <f t="shared" si="18"/>
        <v>228</v>
      </c>
      <c r="R246" s="73">
        <v>141</v>
      </c>
      <c r="S246" s="74">
        <v>67</v>
      </c>
      <c r="T246" s="72">
        <f t="shared" si="19"/>
        <v>240</v>
      </c>
    </row>
    <row r="247" spans="1:20" s="62" customFormat="1" ht="18" customHeight="1">
      <c r="A247" s="226" t="s">
        <v>248</v>
      </c>
      <c r="B247" s="63">
        <v>54.23</v>
      </c>
      <c r="C247" s="64">
        <v>23.41</v>
      </c>
      <c r="D247" s="64">
        <v>50.53</v>
      </c>
      <c r="E247" s="65">
        <v>154</v>
      </c>
      <c r="F247" s="66">
        <f t="shared" si="15"/>
        <v>227</v>
      </c>
      <c r="G247" s="67">
        <v>21.6</v>
      </c>
      <c r="H247" s="64">
        <v>4.58</v>
      </c>
      <c r="I247" s="64">
        <v>26.18</v>
      </c>
      <c r="J247" s="65">
        <v>154</v>
      </c>
      <c r="K247" s="66">
        <f t="shared" si="16"/>
        <v>235</v>
      </c>
      <c r="L247" s="67">
        <v>20.69</v>
      </c>
      <c r="M247" s="65">
        <v>154</v>
      </c>
      <c r="N247" s="66">
        <f t="shared" si="17"/>
        <v>228</v>
      </c>
      <c r="O247" s="67">
        <v>43.48</v>
      </c>
      <c r="P247" s="65">
        <v>154</v>
      </c>
      <c r="Q247" s="66">
        <f t="shared" si="18"/>
        <v>235</v>
      </c>
      <c r="R247" s="67">
        <v>140.88</v>
      </c>
      <c r="S247" s="68">
        <v>154</v>
      </c>
      <c r="T247" s="66">
        <f t="shared" si="19"/>
        <v>241</v>
      </c>
    </row>
    <row r="248" spans="1:20" s="62" customFormat="1" ht="18" customHeight="1">
      <c r="A248" s="226" t="s">
        <v>96</v>
      </c>
      <c r="B248" s="63">
        <v>54.21</v>
      </c>
      <c r="C248" s="64">
        <v>28.54</v>
      </c>
      <c r="D248" s="64">
        <v>55.64</v>
      </c>
      <c r="E248" s="65">
        <v>111</v>
      </c>
      <c r="F248" s="66">
        <f t="shared" si="15"/>
        <v>156</v>
      </c>
      <c r="G248" s="67">
        <v>20.149999999999999</v>
      </c>
      <c r="H248" s="64">
        <v>6.93</v>
      </c>
      <c r="I248" s="64">
        <v>27.07</v>
      </c>
      <c r="J248" s="65">
        <v>109</v>
      </c>
      <c r="K248" s="66">
        <f t="shared" si="16"/>
        <v>222</v>
      </c>
      <c r="L248" s="67">
        <v>18.93</v>
      </c>
      <c r="M248" s="65">
        <v>110</v>
      </c>
      <c r="N248" s="66">
        <f t="shared" si="17"/>
        <v>252</v>
      </c>
      <c r="O248" s="67">
        <v>40.159999999999997</v>
      </c>
      <c r="P248" s="65">
        <v>111</v>
      </c>
      <c r="Q248" s="66">
        <f t="shared" si="18"/>
        <v>257</v>
      </c>
      <c r="R248" s="67">
        <v>140.72</v>
      </c>
      <c r="S248" s="68">
        <v>111</v>
      </c>
      <c r="T248" s="66">
        <f t="shared" si="19"/>
        <v>242</v>
      </c>
    </row>
    <row r="249" spans="1:20" s="62" customFormat="1" ht="18" customHeight="1">
      <c r="A249" s="226" t="s">
        <v>289</v>
      </c>
      <c r="B249" s="63">
        <v>52.79</v>
      </c>
      <c r="C249" s="64">
        <v>24.44</v>
      </c>
      <c r="D249" s="64">
        <v>50.83</v>
      </c>
      <c r="E249" s="65">
        <v>177</v>
      </c>
      <c r="F249" s="66">
        <f t="shared" si="15"/>
        <v>219</v>
      </c>
      <c r="G249" s="67">
        <v>19.89</v>
      </c>
      <c r="H249" s="64">
        <v>5.76</v>
      </c>
      <c r="I249" s="64">
        <v>25.66</v>
      </c>
      <c r="J249" s="65">
        <v>176</v>
      </c>
      <c r="K249" s="66">
        <f t="shared" si="16"/>
        <v>241</v>
      </c>
      <c r="L249" s="67">
        <v>20.39</v>
      </c>
      <c r="M249" s="65">
        <v>177</v>
      </c>
      <c r="N249" s="66">
        <f t="shared" si="17"/>
        <v>233</v>
      </c>
      <c r="O249" s="67">
        <v>43.47</v>
      </c>
      <c r="P249" s="65">
        <v>177</v>
      </c>
      <c r="Q249" s="66">
        <f t="shared" si="18"/>
        <v>236</v>
      </c>
      <c r="R249" s="67">
        <v>140.19999999999999</v>
      </c>
      <c r="S249" s="68">
        <v>177</v>
      </c>
      <c r="T249" s="66">
        <f t="shared" si="19"/>
        <v>243</v>
      </c>
    </row>
    <row r="250" spans="1:20" s="62" customFormat="1" ht="18" customHeight="1">
      <c r="A250" s="226" t="s">
        <v>175</v>
      </c>
      <c r="B250" s="63">
        <v>56.44</v>
      </c>
      <c r="C250" s="64">
        <v>22.24</v>
      </c>
      <c r="D250" s="64">
        <v>50.46</v>
      </c>
      <c r="E250" s="65">
        <v>66</v>
      </c>
      <c r="F250" s="66">
        <f t="shared" si="15"/>
        <v>229</v>
      </c>
      <c r="G250" s="67">
        <v>22.12</v>
      </c>
      <c r="H250" s="64">
        <v>4.13</v>
      </c>
      <c r="I250" s="64">
        <v>26.25</v>
      </c>
      <c r="J250" s="65">
        <v>66</v>
      </c>
      <c r="K250" s="66">
        <f t="shared" si="16"/>
        <v>233</v>
      </c>
      <c r="L250" s="67">
        <v>20.85</v>
      </c>
      <c r="M250" s="65">
        <v>66</v>
      </c>
      <c r="N250" s="66">
        <f t="shared" si="17"/>
        <v>224</v>
      </c>
      <c r="O250" s="67">
        <v>42.56</v>
      </c>
      <c r="P250" s="65">
        <v>66</v>
      </c>
      <c r="Q250" s="66">
        <f t="shared" si="18"/>
        <v>242</v>
      </c>
      <c r="R250" s="67">
        <v>140.13</v>
      </c>
      <c r="S250" s="68">
        <v>66</v>
      </c>
      <c r="T250" s="66">
        <f t="shared" si="19"/>
        <v>244</v>
      </c>
    </row>
    <row r="251" spans="1:20" s="62" customFormat="1" ht="18" customHeight="1" thickBot="1">
      <c r="A251" s="227" t="s">
        <v>103</v>
      </c>
      <c r="B251" s="69">
        <v>54.16</v>
      </c>
      <c r="C251" s="70">
        <v>27.88</v>
      </c>
      <c r="D251" s="70">
        <v>54.96</v>
      </c>
      <c r="E251" s="71">
        <v>125</v>
      </c>
      <c r="F251" s="72">
        <f t="shared" si="15"/>
        <v>167</v>
      </c>
      <c r="G251" s="73">
        <v>21.4</v>
      </c>
      <c r="H251" s="70">
        <v>3.35</v>
      </c>
      <c r="I251" s="70">
        <v>24.75</v>
      </c>
      <c r="J251" s="71">
        <v>125</v>
      </c>
      <c r="K251" s="72">
        <f t="shared" si="16"/>
        <v>247</v>
      </c>
      <c r="L251" s="73">
        <v>20.04</v>
      </c>
      <c r="M251" s="71">
        <v>125</v>
      </c>
      <c r="N251" s="72">
        <f t="shared" si="17"/>
        <v>240</v>
      </c>
      <c r="O251" s="73">
        <v>39.78</v>
      </c>
      <c r="P251" s="71">
        <v>124</v>
      </c>
      <c r="Q251" s="72">
        <f t="shared" si="18"/>
        <v>259</v>
      </c>
      <c r="R251" s="73">
        <v>139.9</v>
      </c>
      <c r="S251" s="74">
        <v>124</v>
      </c>
      <c r="T251" s="72">
        <f t="shared" si="19"/>
        <v>245</v>
      </c>
    </row>
    <row r="252" spans="1:20" s="62" customFormat="1" ht="18" customHeight="1">
      <c r="A252" s="226" t="s">
        <v>57</v>
      </c>
      <c r="B252" s="63">
        <v>55.89</v>
      </c>
      <c r="C252" s="64">
        <v>28.47</v>
      </c>
      <c r="D252" s="64">
        <v>56.42</v>
      </c>
      <c r="E252" s="65">
        <v>89</v>
      </c>
      <c r="F252" s="66">
        <f t="shared" si="15"/>
        <v>142</v>
      </c>
      <c r="G252" s="67">
        <v>20</v>
      </c>
      <c r="H252" s="64">
        <v>2.52</v>
      </c>
      <c r="I252" s="64">
        <v>22.52</v>
      </c>
      <c r="J252" s="65">
        <v>89</v>
      </c>
      <c r="K252" s="66">
        <f t="shared" si="16"/>
        <v>260</v>
      </c>
      <c r="L252" s="67">
        <v>18.37</v>
      </c>
      <c r="M252" s="65">
        <v>89</v>
      </c>
      <c r="N252" s="66">
        <f t="shared" si="17"/>
        <v>255</v>
      </c>
      <c r="O252" s="67">
        <v>42.44</v>
      </c>
      <c r="P252" s="65">
        <v>89</v>
      </c>
      <c r="Q252" s="66">
        <f t="shared" si="18"/>
        <v>243</v>
      </c>
      <c r="R252" s="67">
        <v>139.75</v>
      </c>
      <c r="S252" s="68">
        <v>89</v>
      </c>
      <c r="T252" s="66">
        <f t="shared" si="19"/>
        <v>246</v>
      </c>
    </row>
    <row r="253" spans="1:20" s="62" customFormat="1" ht="18" customHeight="1">
      <c r="A253" s="226" t="s">
        <v>439</v>
      </c>
      <c r="B253" s="63">
        <v>53.76</v>
      </c>
      <c r="C253" s="64">
        <v>19.41</v>
      </c>
      <c r="D253" s="64">
        <v>46.29</v>
      </c>
      <c r="E253" s="65">
        <v>108</v>
      </c>
      <c r="F253" s="66">
        <f t="shared" si="15"/>
        <v>259</v>
      </c>
      <c r="G253" s="67">
        <v>25.44</v>
      </c>
      <c r="H253" s="64">
        <v>4.84</v>
      </c>
      <c r="I253" s="64">
        <v>30.29</v>
      </c>
      <c r="J253" s="65">
        <v>108</v>
      </c>
      <c r="K253" s="66">
        <f t="shared" si="16"/>
        <v>191</v>
      </c>
      <c r="L253" s="67">
        <v>21.1</v>
      </c>
      <c r="M253" s="65">
        <v>107</v>
      </c>
      <c r="N253" s="66">
        <f t="shared" si="17"/>
        <v>222</v>
      </c>
      <c r="O253" s="67">
        <v>43.54</v>
      </c>
      <c r="P253" s="65">
        <v>109</v>
      </c>
      <c r="Q253" s="66">
        <f t="shared" si="18"/>
        <v>234</v>
      </c>
      <c r="R253" s="67">
        <v>139.5</v>
      </c>
      <c r="S253" s="68">
        <v>109</v>
      </c>
      <c r="T253" s="66">
        <f t="shared" si="19"/>
        <v>247</v>
      </c>
    </row>
    <row r="254" spans="1:20" s="62" customFormat="1" ht="18" customHeight="1">
      <c r="A254" s="226" t="s">
        <v>110</v>
      </c>
      <c r="B254" s="63">
        <v>52.96</v>
      </c>
      <c r="C254" s="64">
        <v>22.39</v>
      </c>
      <c r="D254" s="64">
        <v>48.88</v>
      </c>
      <c r="E254" s="65">
        <v>208</v>
      </c>
      <c r="F254" s="66">
        <f t="shared" si="15"/>
        <v>237</v>
      </c>
      <c r="G254" s="67">
        <v>20.39</v>
      </c>
      <c r="H254" s="64">
        <v>4.45</v>
      </c>
      <c r="I254" s="64">
        <v>24.84</v>
      </c>
      <c r="J254" s="65">
        <v>207</v>
      </c>
      <c r="K254" s="66">
        <f t="shared" si="16"/>
        <v>246</v>
      </c>
      <c r="L254" s="67">
        <v>19.97</v>
      </c>
      <c r="M254" s="65">
        <v>208</v>
      </c>
      <c r="N254" s="66">
        <f t="shared" si="17"/>
        <v>242</v>
      </c>
      <c r="O254" s="67">
        <v>43.57</v>
      </c>
      <c r="P254" s="65">
        <v>182</v>
      </c>
      <c r="Q254" s="66">
        <f t="shared" si="18"/>
        <v>233</v>
      </c>
      <c r="R254" s="67">
        <v>138.18</v>
      </c>
      <c r="S254" s="68">
        <v>182</v>
      </c>
      <c r="T254" s="66">
        <f t="shared" si="19"/>
        <v>248</v>
      </c>
    </row>
    <row r="255" spans="1:20" s="62" customFormat="1" ht="18" customHeight="1">
      <c r="A255" s="226" t="s">
        <v>233</v>
      </c>
      <c r="B255" s="63">
        <v>52.32</v>
      </c>
      <c r="C255" s="64">
        <v>23.14</v>
      </c>
      <c r="D255" s="64">
        <v>49.3</v>
      </c>
      <c r="E255" s="65">
        <v>157</v>
      </c>
      <c r="F255" s="66">
        <f t="shared" si="15"/>
        <v>234</v>
      </c>
      <c r="G255" s="67">
        <v>19.78</v>
      </c>
      <c r="H255" s="64">
        <v>7.43</v>
      </c>
      <c r="I255" s="64">
        <v>27.21</v>
      </c>
      <c r="J255" s="65">
        <v>158</v>
      </c>
      <c r="K255" s="66">
        <f t="shared" si="16"/>
        <v>221</v>
      </c>
      <c r="L255" s="67">
        <v>20.27</v>
      </c>
      <c r="M255" s="65">
        <v>154</v>
      </c>
      <c r="N255" s="66">
        <f t="shared" si="17"/>
        <v>235</v>
      </c>
      <c r="O255" s="67">
        <v>42.29</v>
      </c>
      <c r="P255" s="65">
        <v>157</v>
      </c>
      <c r="Q255" s="66">
        <f t="shared" si="18"/>
        <v>245</v>
      </c>
      <c r="R255" s="67">
        <v>138.03</v>
      </c>
      <c r="S255" s="68">
        <v>157</v>
      </c>
      <c r="T255" s="66">
        <f t="shared" si="19"/>
        <v>249</v>
      </c>
    </row>
    <row r="256" spans="1:20" s="62" customFormat="1" ht="18" customHeight="1" thickBot="1">
      <c r="A256" s="227" t="s">
        <v>219</v>
      </c>
      <c r="B256" s="69">
        <v>56.14</v>
      </c>
      <c r="C256" s="70">
        <v>19.53</v>
      </c>
      <c r="D256" s="70">
        <v>47.61</v>
      </c>
      <c r="E256" s="71">
        <v>105</v>
      </c>
      <c r="F256" s="72">
        <f t="shared" si="15"/>
        <v>251</v>
      </c>
      <c r="G256" s="73">
        <v>21.32</v>
      </c>
      <c r="H256" s="70">
        <v>4.76</v>
      </c>
      <c r="I256" s="70">
        <v>26.08</v>
      </c>
      <c r="J256" s="71">
        <v>104</v>
      </c>
      <c r="K256" s="72">
        <f t="shared" si="16"/>
        <v>236</v>
      </c>
      <c r="L256" s="73">
        <v>20.25</v>
      </c>
      <c r="M256" s="71">
        <v>96</v>
      </c>
      <c r="N256" s="72">
        <f t="shared" si="17"/>
        <v>236</v>
      </c>
      <c r="O256" s="73">
        <v>40.97</v>
      </c>
      <c r="P256" s="71">
        <v>92</v>
      </c>
      <c r="Q256" s="72">
        <f t="shared" si="18"/>
        <v>252</v>
      </c>
      <c r="R256" s="73">
        <v>136.46</v>
      </c>
      <c r="S256" s="74">
        <v>92</v>
      </c>
      <c r="T256" s="72">
        <f t="shared" si="19"/>
        <v>250</v>
      </c>
    </row>
    <row r="257" spans="1:24" s="62" customFormat="1" ht="18" customHeight="1">
      <c r="A257" s="226" t="s">
        <v>304</v>
      </c>
      <c r="B257" s="63">
        <v>51.17</v>
      </c>
      <c r="C257" s="64">
        <v>25.67</v>
      </c>
      <c r="D257" s="64">
        <v>51.25</v>
      </c>
      <c r="E257" s="65">
        <v>24</v>
      </c>
      <c r="F257" s="66">
        <f t="shared" si="15"/>
        <v>212</v>
      </c>
      <c r="G257" s="67">
        <v>19.71</v>
      </c>
      <c r="H257" s="64">
        <v>3.94</v>
      </c>
      <c r="I257" s="64">
        <v>23.65</v>
      </c>
      <c r="J257" s="65">
        <v>24</v>
      </c>
      <c r="K257" s="66">
        <f t="shared" si="16"/>
        <v>253</v>
      </c>
      <c r="L257" s="67">
        <v>19.21</v>
      </c>
      <c r="M257" s="65">
        <v>24</v>
      </c>
      <c r="N257" s="66">
        <f t="shared" si="17"/>
        <v>251</v>
      </c>
      <c r="O257" s="67">
        <v>41.98</v>
      </c>
      <c r="P257" s="65">
        <v>24</v>
      </c>
      <c r="Q257" s="66">
        <f t="shared" si="18"/>
        <v>246</v>
      </c>
      <c r="R257" s="67">
        <v>136.09</v>
      </c>
      <c r="S257" s="68">
        <v>24</v>
      </c>
      <c r="T257" s="66">
        <f t="shared" si="19"/>
        <v>251</v>
      </c>
    </row>
    <row r="258" spans="1:24" s="62" customFormat="1" ht="18" customHeight="1">
      <c r="A258" s="226" t="s">
        <v>287</v>
      </c>
      <c r="B258" s="63">
        <v>54.21</v>
      </c>
      <c r="C258" s="64">
        <v>21.42</v>
      </c>
      <c r="D258" s="64">
        <v>48.52</v>
      </c>
      <c r="E258" s="65">
        <v>103</v>
      </c>
      <c r="F258" s="66">
        <f t="shared" si="15"/>
        <v>242</v>
      </c>
      <c r="G258" s="67">
        <v>18.78</v>
      </c>
      <c r="H258" s="64">
        <v>3.44</v>
      </c>
      <c r="I258" s="64">
        <v>22.21</v>
      </c>
      <c r="J258" s="65">
        <v>103</v>
      </c>
      <c r="K258" s="66">
        <f t="shared" si="16"/>
        <v>262</v>
      </c>
      <c r="L258" s="67">
        <v>21.62</v>
      </c>
      <c r="M258" s="65">
        <v>101</v>
      </c>
      <c r="N258" s="66">
        <f t="shared" si="17"/>
        <v>212</v>
      </c>
      <c r="O258" s="67">
        <v>43.07</v>
      </c>
      <c r="P258" s="65">
        <v>100</v>
      </c>
      <c r="Q258" s="66">
        <f t="shared" si="18"/>
        <v>240</v>
      </c>
      <c r="R258" s="67">
        <v>135.75</v>
      </c>
      <c r="S258" s="68">
        <v>100</v>
      </c>
      <c r="T258" s="66">
        <f t="shared" si="19"/>
        <v>252</v>
      </c>
    </row>
    <row r="259" spans="1:24" s="62" customFormat="1" ht="18" customHeight="1">
      <c r="A259" s="226" t="s">
        <v>440</v>
      </c>
      <c r="B259" s="63">
        <v>47.55</v>
      </c>
      <c r="C259" s="64">
        <v>16.38</v>
      </c>
      <c r="D259" s="64">
        <v>40.15</v>
      </c>
      <c r="E259" s="65">
        <v>8</v>
      </c>
      <c r="F259" s="66">
        <f t="shared" si="15"/>
        <v>271</v>
      </c>
      <c r="G259" s="67">
        <v>15.75</v>
      </c>
      <c r="H259" s="64">
        <v>0.69</v>
      </c>
      <c r="I259" s="64">
        <v>16.440000000000001</v>
      </c>
      <c r="J259" s="65">
        <v>8</v>
      </c>
      <c r="K259" s="66">
        <f t="shared" si="16"/>
        <v>305</v>
      </c>
      <c r="L259" s="67">
        <v>14.43</v>
      </c>
      <c r="M259" s="65">
        <v>7</v>
      </c>
      <c r="N259" s="66">
        <f t="shared" si="17"/>
        <v>297</v>
      </c>
      <c r="O259" s="67">
        <v>43.3</v>
      </c>
      <c r="P259" s="65">
        <v>4</v>
      </c>
      <c r="Q259" s="66">
        <f t="shared" si="18"/>
        <v>238</v>
      </c>
      <c r="R259" s="67">
        <v>132.77000000000001</v>
      </c>
      <c r="S259" s="68">
        <v>4</v>
      </c>
      <c r="T259" s="66">
        <f t="shared" si="19"/>
        <v>253</v>
      </c>
    </row>
    <row r="260" spans="1:24" s="62" customFormat="1" ht="18" customHeight="1">
      <c r="A260" s="226" t="s">
        <v>286</v>
      </c>
      <c r="B260" s="63">
        <v>53.31</v>
      </c>
      <c r="C260" s="64">
        <v>20.5</v>
      </c>
      <c r="D260" s="64">
        <v>47.15</v>
      </c>
      <c r="E260" s="65">
        <v>183</v>
      </c>
      <c r="F260" s="66">
        <f t="shared" si="15"/>
        <v>255</v>
      </c>
      <c r="G260" s="67">
        <v>20.64</v>
      </c>
      <c r="H260" s="64">
        <v>4.34</v>
      </c>
      <c r="I260" s="64">
        <v>24.99</v>
      </c>
      <c r="J260" s="65">
        <v>179</v>
      </c>
      <c r="K260" s="66">
        <f t="shared" si="16"/>
        <v>245</v>
      </c>
      <c r="L260" s="67">
        <v>19.55</v>
      </c>
      <c r="M260" s="65">
        <v>181</v>
      </c>
      <c r="N260" s="66">
        <f t="shared" si="17"/>
        <v>245</v>
      </c>
      <c r="O260" s="67">
        <v>41.81</v>
      </c>
      <c r="P260" s="65">
        <v>147</v>
      </c>
      <c r="Q260" s="66">
        <f t="shared" si="18"/>
        <v>249</v>
      </c>
      <c r="R260" s="67">
        <v>132.21</v>
      </c>
      <c r="S260" s="68">
        <v>147</v>
      </c>
      <c r="T260" s="66">
        <f t="shared" si="19"/>
        <v>254</v>
      </c>
    </row>
    <row r="261" spans="1:24" s="62" customFormat="1" ht="18" customHeight="1" thickBot="1">
      <c r="A261" s="227" t="s">
        <v>208</v>
      </c>
      <c r="B261" s="69">
        <v>49.39</v>
      </c>
      <c r="C261" s="70">
        <v>23.73</v>
      </c>
      <c r="D261" s="70">
        <v>48.42</v>
      </c>
      <c r="E261" s="71">
        <v>62</v>
      </c>
      <c r="F261" s="72">
        <f t="shared" si="15"/>
        <v>244</v>
      </c>
      <c r="G261" s="73">
        <v>18.97</v>
      </c>
      <c r="H261" s="70">
        <v>2.82</v>
      </c>
      <c r="I261" s="70">
        <v>21.79</v>
      </c>
      <c r="J261" s="71">
        <v>61</v>
      </c>
      <c r="K261" s="72">
        <f t="shared" si="16"/>
        <v>264</v>
      </c>
      <c r="L261" s="73">
        <v>20.37</v>
      </c>
      <c r="M261" s="71">
        <v>59</v>
      </c>
      <c r="N261" s="72">
        <f t="shared" si="17"/>
        <v>234</v>
      </c>
      <c r="O261" s="73">
        <v>40.57</v>
      </c>
      <c r="P261" s="71">
        <v>60</v>
      </c>
      <c r="Q261" s="72">
        <f t="shared" si="18"/>
        <v>254</v>
      </c>
      <c r="R261" s="73">
        <v>131.36000000000001</v>
      </c>
      <c r="S261" s="74">
        <v>60</v>
      </c>
      <c r="T261" s="72">
        <f t="shared" si="19"/>
        <v>255</v>
      </c>
    </row>
    <row r="262" spans="1:24" s="62" customFormat="1" ht="18" customHeight="1">
      <c r="A262" s="226" t="s">
        <v>441</v>
      </c>
      <c r="B262" s="63">
        <v>50.2</v>
      </c>
      <c r="C262" s="64">
        <v>23.56</v>
      </c>
      <c r="D262" s="64">
        <v>48.65</v>
      </c>
      <c r="E262" s="65">
        <v>88</v>
      </c>
      <c r="F262" s="66">
        <f t="shared" si="15"/>
        <v>239</v>
      </c>
      <c r="G262" s="67">
        <v>18.239999999999998</v>
      </c>
      <c r="H262" s="64">
        <v>3.16</v>
      </c>
      <c r="I262" s="64">
        <v>21.4</v>
      </c>
      <c r="J262" s="65">
        <v>86</v>
      </c>
      <c r="K262" s="66">
        <f t="shared" si="16"/>
        <v>265</v>
      </c>
      <c r="L262" s="67">
        <v>18.2</v>
      </c>
      <c r="M262" s="65">
        <v>87</v>
      </c>
      <c r="N262" s="66">
        <f t="shared" si="17"/>
        <v>260</v>
      </c>
      <c r="O262" s="67">
        <v>41.89</v>
      </c>
      <c r="P262" s="65">
        <v>84</v>
      </c>
      <c r="Q262" s="66">
        <f t="shared" si="18"/>
        <v>248</v>
      </c>
      <c r="R262" s="67">
        <v>130.16</v>
      </c>
      <c r="S262" s="68">
        <v>84</v>
      </c>
      <c r="T262" s="66">
        <f t="shared" si="19"/>
        <v>256</v>
      </c>
    </row>
    <row r="263" spans="1:24" s="62" customFormat="1" ht="18" customHeight="1">
      <c r="A263" s="226" t="s">
        <v>180</v>
      </c>
      <c r="B263" s="63">
        <v>53.27</v>
      </c>
      <c r="C263" s="64">
        <v>18.600000000000001</v>
      </c>
      <c r="D263" s="64">
        <v>45.24</v>
      </c>
      <c r="E263" s="65">
        <v>354</v>
      </c>
      <c r="F263" s="66">
        <f t="shared" ref="F263:F318" si="20">RANK(D263,$D$7:$D$318)</f>
        <v>262</v>
      </c>
      <c r="G263" s="67">
        <v>19.55</v>
      </c>
      <c r="H263" s="64">
        <v>3.94</v>
      </c>
      <c r="I263" s="64">
        <v>23.49</v>
      </c>
      <c r="J263" s="65">
        <v>351</v>
      </c>
      <c r="K263" s="66">
        <f t="shared" ref="K263:K318" si="21">RANK(I263,$I$7:$I$318)</f>
        <v>255</v>
      </c>
      <c r="L263" s="67">
        <v>20.13</v>
      </c>
      <c r="M263" s="65">
        <v>348</v>
      </c>
      <c r="N263" s="66">
        <f t="shared" ref="N263:N318" si="22">RANK(L263,$L$7:$L$318)</f>
        <v>238</v>
      </c>
      <c r="O263" s="67">
        <v>40.869999999999997</v>
      </c>
      <c r="P263" s="65">
        <v>349</v>
      </c>
      <c r="Q263" s="66">
        <f t="shared" ref="Q263:Q318" si="23">IFERROR(RANK(O263,$O$7:$O$318),"")</f>
        <v>253</v>
      </c>
      <c r="R263" s="67">
        <v>129.79</v>
      </c>
      <c r="S263" s="68">
        <v>349</v>
      </c>
      <c r="T263" s="66">
        <f t="shared" ref="T263:T318" si="24">IFERROR(RANK(R263,$R$7:$R$318),"")</f>
        <v>257</v>
      </c>
    </row>
    <row r="264" spans="1:24" s="62" customFormat="1" ht="18" customHeight="1">
      <c r="A264" s="226" t="s">
        <v>442</v>
      </c>
      <c r="B264" s="63">
        <v>35.81</v>
      </c>
      <c r="C264" s="64">
        <v>9.73</v>
      </c>
      <c r="D264" s="64">
        <v>27.64</v>
      </c>
      <c r="E264" s="65">
        <v>15</v>
      </c>
      <c r="F264" s="66">
        <f t="shared" si="20"/>
        <v>295</v>
      </c>
      <c r="G264" s="67">
        <v>17.8</v>
      </c>
      <c r="H264" s="64">
        <v>0.53</v>
      </c>
      <c r="I264" s="64">
        <v>18.329999999999998</v>
      </c>
      <c r="J264" s="65">
        <v>15</v>
      </c>
      <c r="K264" s="66">
        <f t="shared" si="21"/>
        <v>288</v>
      </c>
      <c r="L264" s="67">
        <v>18.2</v>
      </c>
      <c r="M264" s="65">
        <v>15</v>
      </c>
      <c r="N264" s="66">
        <f t="shared" si="22"/>
        <v>260</v>
      </c>
      <c r="O264" s="67">
        <v>48</v>
      </c>
      <c r="P264" s="65">
        <v>1</v>
      </c>
      <c r="Q264" s="66">
        <f t="shared" si="23"/>
        <v>192</v>
      </c>
      <c r="R264" s="67">
        <v>127.8</v>
      </c>
      <c r="S264" s="68">
        <v>1</v>
      </c>
      <c r="T264" s="66">
        <f t="shared" si="24"/>
        <v>258</v>
      </c>
    </row>
    <row r="265" spans="1:24" s="62" customFormat="1" ht="18" customHeight="1">
      <c r="A265" s="226" t="s">
        <v>225</v>
      </c>
      <c r="B265" s="63">
        <v>52</v>
      </c>
      <c r="C265" s="64">
        <v>20.25</v>
      </c>
      <c r="D265" s="64">
        <v>46.25</v>
      </c>
      <c r="E265" s="65">
        <v>28</v>
      </c>
      <c r="F265" s="66">
        <f t="shared" si="20"/>
        <v>261</v>
      </c>
      <c r="G265" s="67">
        <v>17.37</v>
      </c>
      <c r="H265" s="64">
        <v>2.17</v>
      </c>
      <c r="I265" s="64">
        <v>19.54</v>
      </c>
      <c r="J265" s="65">
        <v>27</v>
      </c>
      <c r="K265" s="66">
        <f t="shared" si="21"/>
        <v>278</v>
      </c>
      <c r="L265" s="67">
        <v>19.79</v>
      </c>
      <c r="M265" s="65">
        <v>28</v>
      </c>
      <c r="N265" s="66">
        <f t="shared" si="22"/>
        <v>243</v>
      </c>
      <c r="O265" s="67">
        <v>41.95</v>
      </c>
      <c r="P265" s="65">
        <v>25</v>
      </c>
      <c r="Q265" s="66">
        <f t="shared" si="23"/>
        <v>247</v>
      </c>
      <c r="R265" s="67">
        <v>126.92</v>
      </c>
      <c r="S265" s="68">
        <v>25</v>
      </c>
      <c r="T265" s="66">
        <f t="shared" si="24"/>
        <v>259</v>
      </c>
    </row>
    <row r="266" spans="1:24" s="62" customFormat="1" ht="18" customHeight="1" thickBot="1">
      <c r="A266" s="227" t="s">
        <v>443</v>
      </c>
      <c r="B266" s="69">
        <v>49.06</v>
      </c>
      <c r="C266" s="70">
        <v>17.420000000000002</v>
      </c>
      <c r="D266" s="70">
        <v>41.95</v>
      </c>
      <c r="E266" s="71">
        <v>111</v>
      </c>
      <c r="F266" s="72">
        <f t="shared" si="20"/>
        <v>267</v>
      </c>
      <c r="G266" s="73">
        <v>21.76</v>
      </c>
      <c r="H266" s="70">
        <v>4.9400000000000004</v>
      </c>
      <c r="I266" s="70">
        <v>26.7</v>
      </c>
      <c r="J266" s="71">
        <v>112</v>
      </c>
      <c r="K266" s="72">
        <f t="shared" si="21"/>
        <v>226</v>
      </c>
      <c r="L266" s="73">
        <v>19.739999999999998</v>
      </c>
      <c r="M266" s="71">
        <v>112</v>
      </c>
      <c r="N266" s="72">
        <f t="shared" si="22"/>
        <v>244</v>
      </c>
      <c r="O266" s="73">
        <v>37.07</v>
      </c>
      <c r="P266" s="71">
        <v>69</v>
      </c>
      <c r="Q266" s="72">
        <f t="shared" si="23"/>
        <v>278</v>
      </c>
      <c r="R266" s="73">
        <v>125.43</v>
      </c>
      <c r="S266" s="74">
        <v>69</v>
      </c>
      <c r="T266" s="72">
        <f t="shared" si="24"/>
        <v>260</v>
      </c>
    </row>
    <row r="267" spans="1:24" s="62" customFormat="1" ht="18" customHeight="1">
      <c r="A267" s="226" t="s">
        <v>444</v>
      </c>
      <c r="B267" s="63">
        <v>48.97</v>
      </c>
      <c r="C267" s="64">
        <v>20.7</v>
      </c>
      <c r="D267" s="64">
        <v>45.18</v>
      </c>
      <c r="E267" s="65">
        <v>23</v>
      </c>
      <c r="F267" s="66">
        <f t="shared" si="20"/>
        <v>263</v>
      </c>
      <c r="G267" s="67">
        <v>19</v>
      </c>
      <c r="H267" s="64">
        <v>2</v>
      </c>
      <c r="I267" s="64">
        <v>21</v>
      </c>
      <c r="J267" s="65">
        <v>23</v>
      </c>
      <c r="K267" s="66">
        <f t="shared" si="21"/>
        <v>266</v>
      </c>
      <c r="L267" s="67">
        <v>16.39</v>
      </c>
      <c r="M267" s="65">
        <v>23</v>
      </c>
      <c r="N267" s="66">
        <f t="shared" si="22"/>
        <v>281</v>
      </c>
      <c r="O267" s="67">
        <v>41.29</v>
      </c>
      <c r="P267" s="65">
        <v>23</v>
      </c>
      <c r="Q267" s="66">
        <f t="shared" si="23"/>
        <v>251</v>
      </c>
      <c r="R267" s="67">
        <v>123.86</v>
      </c>
      <c r="S267" s="68">
        <v>23</v>
      </c>
      <c r="T267" s="66">
        <f t="shared" si="24"/>
        <v>261</v>
      </c>
    </row>
    <row r="268" spans="1:24" s="62" customFormat="1" ht="18" customHeight="1">
      <c r="A268" s="226" t="s">
        <v>89</v>
      </c>
      <c r="B268" s="63">
        <v>56.7</v>
      </c>
      <c r="C268" s="64">
        <v>19.97</v>
      </c>
      <c r="D268" s="64">
        <v>48.32</v>
      </c>
      <c r="E268" s="65">
        <v>36</v>
      </c>
      <c r="F268" s="66">
        <f t="shared" si="20"/>
        <v>245</v>
      </c>
      <c r="G268" s="67">
        <v>21.78</v>
      </c>
      <c r="H268" s="64">
        <v>3.82</v>
      </c>
      <c r="I268" s="64">
        <v>25.61</v>
      </c>
      <c r="J268" s="65">
        <v>37</v>
      </c>
      <c r="K268" s="66">
        <f t="shared" si="21"/>
        <v>242</v>
      </c>
      <c r="L268" s="67">
        <v>16.97</v>
      </c>
      <c r="M268" s="65">
        <v>36</v>
      </c>
      <c r="N268" s="66">
        <f t="shared" si="22"/>
        <v>272</v>
      </c>
      <c r="O268" s="67">
        <v>32.369999999999997</v>
      </c>
      <c r="P268" s="65">
        <v>35</v>
      </c>
      <c r="Q268" s="66">
        <f t="shared" si="23"/>
        <v>294</v>
      </c>
      <c r="R268" s="67">
        <v>123.56</v>
      </c>
      <c r="S268" s="68">
        <v>35</v>
      </c>
      <c r="T268" s="66">
        <f t="shared" si="24"/>
        <v>262</v>
      </c>
    </row>
    <row r="269" spans="1:24" customFormat="1" ht="39.75" customHeight="1">
      <c r="A269" s="226" t="s">
        <v>97</v>
      </c>
      <c r="B269" s="63">
        <v>48.23</v>
      </c>
      <c r="C269" s="64">
        <v>19.13</v>
      </c>
      <c r="D269" s="64">
        <v>43.25</v>
      </c>
      <c r="E269" s="65">
        <v>91</v>
      </c>
      <c r="F269" s="66">
        <f t="shared" si="20"/>
        <v>265</v>
      </c>
      <c r="G269" s="67">
        <v>20.62</v>
      </c>
      <c r="H269" s="64">
        <v>4.01</v>
      </c>
      <c r="I269" s="64">
        <v>24.63</v>
      </c>
      <c r="J269" s="65">
        <v>87</v>
      </c>
      <c r="K269" s="66">
        <f t="shared" si="21"/>
        <v>248</v>
      </c>
      <c r="L269" s="67">
        <v>17.38</v>
      </c>
      <c r="M269" s="65">
        <v>85</v>
      </c>
      <c r="N269" s="66">
        <f t="shared" si="22"/>
        <v>268</v>
      </c>
      <c r="O269" s="67">
        <v>40.21</v>
      </c>
      <c r="P269" s="65">
        <v>91</v>
      </c>
      <c r="Q269" s="66">
        <f t="shared" si="23"/>
        <v>256</v>
      </c>
      <c r="R269" s="67">
        <v>122.73</v>
      </c>
      <c r="S269" s="68">
        <v>91</v>
      </c>
      <c r="T269" s="66">
        <f t="shared" si="24"/>
        <v>263</v>
      </c>
      <c r="U269" s="189"/>
      <c r="V269" s="189"/>
      <c r="W269" s="189"/>
      <c r="X269" s="189"/>
    </row>
    <row r="270" spans="1:24">
      <c r="A270" s="226" t="s">
        <v>445</v>
      </c>
      <c r="B270" s="63">
        <v>47.72</v>
      </c>
      <c r="C270" s="64">
        <v>23.67</v>
      </c>
      <c r="D270" s="64">
        <v>47.53</v>
      </c>
      <c r="E270" s="65">
        <v>70</v>
      </c>
      <c r="F270" s="66">
        <f t="shared" si="20"/>
        <v>253</v>
      </c>
      <c r="G270" s="67">
        <v>18.2</v>
      </c>
      <c r="H270" s="64">
        <v>4.99</v>
      </c>
      <c r="I270" s="64">
        <v>23.19</v>
      </c>
      <c r="J270" s="65">
        <v>70</v>
      </c>
      <c r="K270" s="66">
        <f t="shared" si="21"/>
        <v>258</v>
      </c>
      <c r="L270" s="67">
        <v>15.21</v>
      </c>
      <c r="M270" s="65">
        <v>68</v>
      </c>
      <c r="N270" s="66">
        <f t="shared" si="22"/>
        <v>289</v>
      </c>
      <c r="O270" s="67">
        <v>30.35</v>
      </c>
      <c r="P270" s="65">
        <v>39</v>
      </c>
      <c r="Q270" s="66">
        <f t="shared" si="23"/>
        <v>304</v>
      </c>
      <c r="R270" s="67">
        <v>122.59</v>
      </c>
      <c r="S270" s="68">
        <v>39</v>
      </c>
      <c r="T270" s="66">
        <f t="shared" si="24"/>
        <v>264</v>
      </c>
    </row>
    <row r="271" spans="1:24" ht="16.5" thickBot="1">
      <c r="A271" s="227" t="s">
        <v>446</v>
      </c>
      <c r="B271" s="69">
        <v>43.2</v>
      </c>
      <c r="C271" s="70">
        <v>17.53</v>
      </c>
      <c r="D271" s="70">
        <v>39.130000000000003</v>
      </c>
      <c r="E271" s="71">
        <v>17</v>
      </c>
      <c r="F271" s="72">
        <f t="shared" si="20"/>
        <v>275</v>
      </c>
      <c r="G271" s="73">
        <v>17.82</v>
      </c>
      <c r="H271" s="70">
        <v>2.09</v>
      </c>
      <c r="I271" s="70">
        <v>19.91</v>
      </c>
      <c r="J271" s="71">
        <v>17</v>
      </c>
      <c r="K271" s="72">
        <f t="shared" si="21"/>
        <v>277</v>
      </c>
      <c r="L271" s="73">
        <v>14.44</v>
      </c>
      <c r="M271" s="71">
        <v>16</v>
      </c>
      <c r="N271" s="72">
        <f t="shared" si="22"/>
        <v>296</v>
      </c>
      <c r="O271" s="73">
        <v>38.22</v>
      </c>
      <c r="P271" s="71">
        <v>13</v>
      </c>
      <c r="Q271" s="72">
        <f t="shared" si="23"/>
        <v>269</v>
      </c>
      <c r="R271" s="73">
        <v>122.42</v>
      </c>
      <c r="S271" s="74">
        <v>13</v>
      </c>
      <c r="T271" s="72">
        <f t="shared" si="24"/>
        <v>265</v>
      </c>
    </row>
    <row r="272" spans="1:24">
      <c r="A272" s="226" t="s">
        <v>188</v>
      </c>
      <c r="B272" s="63">
        <v>56.59</v>
      </c>
      <c r="C272" s="64">
        <v>18.27</v>
      </c>
      <c r="D272" s="64">
        <v>46.56</v>
      </c>
      <c r="E272" s="65">
        <v>30</v>
      </c>
      <c r="F272" s="66">
        <f t="shared" si="20"/>
        <v>257</v>
      </c>
      <c r="G272" s="67">
        <v>27.89</v>
      </c>
      <c r="H272" s="64">
        <v>6.48</v>
      </c>
      <c r="I272" s="64">
        <v>34.380000000000003</v>
      </c>
      <c r="J272" s="65">
        <v>28</v>
      </c>
      <c r="K272" s="66">
        <f t="shared" si="21"/>
        <v>154</v>
      </c>
      <c r="L272" s="67">
        <v>17.34</v>
      </c>
      <c r="M272" s="65">
        <v>29</v>
      </c>
      <c r="N272" s="66">
        <f t="shared" si="22"/>
        <v>269</v>
      </c>
      <c r="O272" s="67">
        <v>35.909999999999997</v>
      </c>
      <c r="P272" s="65">
        <v>14</v>
      </c>
      <c r="Q272" s="66">
        <f t="shared" si="23"/>
        <v>281</v>
      </c>
      <c r="R272" s="67">
        <v>121.81</v>
      </c>
      <c r="S272" s="68">
        <v>14</v>
      </c>
      <c r="T272" s="66">
        <f t="shared" si="24"/>
        <v>266</v>
      </c>
    </row>
    <row r="273" spans="1:20">
      <c r="A273" s="226" t="s">
        <v>58</v>
      </c>
      <c r="B273" s="63">
        <v>49.53</v>
      </c>
      <c r="C273" s="64">
        <v>20.190000000000001</v>
      </c>
      <c r="D273" s="64">
        <v>44.95</v>
      </c>
      <c r="E273" s="65">
        <v>188</v>
      </c>
      <c r="F273" s="66">
        <f t="shared" si="20"/>
        <v>264</v>
      </c>
      <c r="G273" s="67">
        <v>19.45</v>
      </c>
      <c r="H273" s="64">
        <v>3.1</v>
      </c>
      <c r="I273" s="64">
        <v>22.55</v>
      </c>
      <c r="J273" s="65">
        <v>186</v>
      </c>
      <c r="K273" s="66">
        <f t="shared" si="21"/>
        <v>259</v>
      </c>
      <c r="L273" s="67">
        <v>17.440000000000001</v>
      </c>
      <c r="M273" s="65">
        <v>187</v>
      </c>
      <c r="N273" s="66">
        <f t="shared" si="22"/>
        <v>266</v>
      </c>
      <c r="O273" s="67">
        <v>35.869999999999997</v>
      </c>
      <c r="P273" s="65">
        <v>185</v>
      </c>
      <c r="Q273" s="66">
        <f t="shared" si="23"/>
        <v>282</v>
      </c>
      <c r="R273" s="67">
        <v>121.02</v>
      </c>
      <c r="S273" s="68">
        <v>185</v>
      </c>
      <c r="T273" s="66">
        <f t="shared" si="24"/>
        <v>267</v>
      </c>
    </row>
    <row r="274" spans="1:20">
      <c r="A274" s="226" t="s">
        <v>447</v>
      </c>
      <c r="B274" s="63">
        <v>46.75</v>
      </c>
      <c r="C274" s="64">
        <v>17.850000000000001</v>
      </c>
      <c r="D274" s="64">
        <v>41.23</v>
      </c>
      <c r="E274" s="65">
        <v>141</v>
      </c>
      <c r="F274" s="66">
        <f t="shared" si="20"/>
        <v>268</v>
      </c>
      <c r="G274" s="67">
        <v>18.36</v>
      </c>
      <c r="H274" s="64">
        <v>2.57</v>
      </c>
      <c r="I274" s="64">
        <v>20.93</v>
      </c>
      <c r="J274" s="65">
        <v>140</v>
      </c>
      <c r="K274" s="66">
        <f t="shared" si="21"/>
        <v>267</v>
      </c>
      <c r="L274" s="67">
        <v>17.39</v>
      </c>
      <c r="M274" s="65">
        <v>136</v>
      </c>
      <c r="N274" s="66">
        <f t="shared" si="22"/>
        <v>267</v>
      </c>
      <c r="O274" s="67">
        <v>39.369999999999997</v>
      </c>
      <c r="P274" s="65">
        <v>122</v>
      </c>
      <c r="Q274" s="66">
        <f t="shared" si="23"/>
        <v>260</v>
      </c>
      <c r="R274" s="67">
        <v>120.65</v>
      </c>
      <c r="S274" s="68">
        <v>122</v>
      </c>
      <c r="T274" s="66">
        <f t="shared" si="24"/>
        <v>268</v>
      </c>
    </row>
    <row r="275" spans="1:20">
      <c r="A275" s="226" t="s">
        <v>111</v>
      </c>
      <c r="B275" s="63">
        <v>52.42</v>
      </c>
      <c r="C275" s="64">
        <v>16.399999999999999</v>
      </c>
      <c r="D275" s="64">
        <v>42.61</v>
      </c>
      <c r="E275" s="65">
        <v>20</v>
      </c>
      <c r="F275" s="66">
        <f t="shared" si="20"/>
        <v>266</v>
      </c>
      <c r="G275" s="67">
        <v>17.100000000000001</v>
      </c>
      <c r="H275" s="64">
        <v>3.75</v>
      </c>
      <c r="I275" s="64">
        <v>20.85</v>
      </c>
      <c r="J275" s="65">
        <v>20</v>
      </c>
      <c r="K275" s="66">
        <f t="shared" si="21"/>
        <v>268</v>
      </c>
      <c r="L275" s="67">
        <v>17.05</v>
      </c>
      <c r="M275" s="65">
        <v>20</v>
      </c>
      <c r="N275" s="66">
        <f t="shared" si="22"/>
        <v>271</v>
      </c>
      <c r="O275" s="67">
        <v>38.299999999999997</v>
      </c>
      <c r="P275" s="65">
        <v>20</v>
      </c>
      <c r="Q275" s="66">
        <f t="shared" si="23"/>
        <v>268</v>
      </c>
      <c r="R275" s="67">
        <v>118.81</v>
      </c>
      <c r="S275" s="68">
        <v>20</v>
      </c>
      <c r="T275" s="66">
        <f t="shared" si="24"/>
        <v>269</v>
      </c>
    </row>
    <row r="276" spans="1:20" ht="16.5" thickBot="1">
      <c r="A276" s="227" t="s">
        <v>448</v>
      </c>
      <c r="B276" s="69">
        <v>53.17</v>
      </c>
      <c r="C276" s="70">
        <v>21.08</v>
      </c>
      <c r="D276" s="70">
        <v>47.67</v>
      </c>
      <c r="E276" s="71">
        <v>12</v>
      </c>
      <c r="F276" s="72">
        <f t="shared" si="20"/>
        <v>249</v>
      </c>
      <c r="G276" s="73">
        <v>19.829999999999998</v>
      </c>
      <c r="H276" s="70">
        <v>3.5</v>
      </c>
      <c r="I276" s="70">
        <v>23.33</v>
      </c>
      <c r="J276" s="71">
        <v>12</v>
      </c>
      <c r="K276" s="72">
        <f t="shared" si="21"/>
        <v>256</v>
      </c>
      <c r="L276" s="73">
        <v>14.64</v>
      </c>
      <c r="M276" s="71">
        <v>11</v>
      </c>
      <c r="N276" s="72">
        <f t="shared" si="22"/>
        <v>293</v>
      </c>
      <c r="O276" s="73">
        <v>39.36</v>
      </c>
      <c r="P276" s="71">
        <v>10</v>
      </c>
      <c r="Q276" s="72">
        <f t="shared" si="23"/>
        <v>261</v>
      </c>
      <c r="R276" s="73">
        <v>116.73</v>
      </c>
      <c r="S276" s="74">
        <v>10</v>
      </c>
      <c r="T276" s="72">
        <f t="shared" si="24"/>
        <v>270</v>
      </c>
    </row>
    <row r="277" spans="1:20">
      <c r="A277" s="226" t="s">
        <v>203</v>
      </c>
      <c r="B277" s="63">
        <v>49.69</v>
      </c>
      <c r="C277" s="64">
        <v>14.19</v>
      </c>
      <c r="D277" s="64">
        <v>39.04</v>
      </c>
      <c r="E277" s="65">
        <v>31</v>
      </c>
      <c r="F277" s="66">
        <f t="shared" si="20"/>
        <v>276</v>
      </c>
      <c r="G277" s="67">
        <v>18.03</v>
      </c>
      <c r="H277" s="64">
        <v>2.5</v>
      </c>
      <c r="I277" s="64">
        <v>20.53</v>
      </c>
      <c r="J277" s="65">
        <v>31</v>
      </c>
      <c r="K277" s="66">
        <f t="shared" si="21"/>
        <v>270</v>
      </c>
      <c r="L277" s="67">
        <v>16.52</v>
      </c>
      <c r="M277" s="65">
        <v>27</v>
      </c>
      <c r="N277" s="66">
        <f t="shared" si="22"/>
        <v>276</v>
      </c>
      <c r="O277" s="67">
        <v>37.64</v>
      </c>
      <c r="P277" s="65">
        <v>27</v>
      </c>
      <c r="Q277" s="66">
        <f t="shared" si="23"/>
        <v>274</v>
      </c>
      <c r="R277" s="67">
        <v>116.57</v>
      </c>
      <c r="S277" s="68">
        <v>27</v>
      </c>
      <c r="T277" s="66">
        <f t="shared" si="24"/>
        <v>271</v>
      </c>
    </row>
    <row r="278" spans="1:20">
      <c r="A278" s="226" t="s">
        <v>76</v>
      </c>
      <c r="B278" s="63">
        <v>47.73</v>
      </c>
      <c r="C278" s="64">
        <v>16.07</v>
      </c>
      <c r="D278" s="64">
        <v>39.94</v>
      </c>
      <c r="E278" s="65">
        <v>82</v>
      </c>
      <c r="F278" s="66">
        <f t="shared" si="20"/>
        <v>272</v>
      </c>
      <c r="G278" s="67">
        <v>17.21</v>
      </c>
      <c r="H278" s="64">
        <v>1.96</v>
      </c>
      <c r="I278" s="64">
        <v>19.170000000000002</v>
      </c>
      <c r="J278" s="65">
        <v>82</v>
      </c>
      <c r="K278" s="66">
        <f t="shared" si="21"/>
        <v>281</v>
      </c>
      <c r="L278" s="67">
        <v>17.46</v>
      </c>
      <c r="M278" s="65">
        <v>80</v>
      </c>
      <c r="N278" s="66">
        <f t="shared" si="22"/>
        <v>265</v>
      </c>
      <c r="O278" s="67">
        <v>39.119999999999997</v>
      </c>
      <c r="P278" s="65">
        <v>80</v>
      </c>
      <c r="Q278" s="66">
        <f t="shared" si="23"/>
        <v>262</v>
      </c>
      <c r="R278" s="67">
        <v>116.2</v>
      </c>
      <c r="S278" s="68">
        <v>80</v>
      </c>
      <c r="T278" s="66">
        <f t="shared" si="24"/>
        <v>272</v>
      </c>
    </row>
    <row r="279" spans="1:20">
      <c r="A279" s="226" t="s">
        <v>449</v>
      </c>
      <c r="B279" s="63">
        <v>49.37</v>
      </c>
      <c r="C279" s="64">
        <v>21.58</v>
      </c>
      <c r="D279" s="64">
        <v>46.27</v>
      </c>
      <c r="E279" s="65">
        <v>24</v>
      </c>
      <c r="F279" s="66">
        <f t="shared" si="20"/>
        <v>260</v>
      </c>
      <c r="G279" s="67">
        <v>19.079999999999998</v>
      </c>
      <c r="H279" s="64">
        <v>3.19</v>
      </c>
      <c r="I279" s="64">
        <v>22.27</v>
      </c>
      <c r="J279" s="65">
        <v>24</v>
      </c>
      <c r="K279" s="66">
        <f t="shared" si="21"/>
        <v>261</v>
      </c>
      <c r="L279" s="67">
        <v>15.61</v>
      </c>
      <c r="M279" s="65">
        <v>23</v>
      </c>
      <c r="N279" s="66">
        <f t="shared" si="22"/>
        <v>285</v>
      </c>
      <c r="O279" s="67">
        <v>35.07</v>
      </c>
      <c r="P279" s="65">
        <v>6</v>
      </c>
      <c r="Q279" s="66">
        <f t="shared" si="23"/>
        <v>285</v>
      </c>
      <c r="R279" s="67">
        <v>116.13</v>
      </c>
      <c r="S279" s="68">
        <v>6</v>
      </c>
      <c r="T279" s="66">
        <f t="shared" si="24"/>
        <v>273</v>
      </c>
    </row>
    <row r="280" spans="1:20">
      <c r="A280" s="226" t="s">
        <v>450</v>
      </c>
      <c r="B280" s="63">
        <v>46.8</v>
      </c>
      <c r="C280" s="64">
        <v>10.38</v>
      </c>
      <c r="D280" s="64">
        <v>33.78</v>
      </c>
      <c r="E280" s="65">
        <v>13</v>
      </c>
      <c r="F280" s="66">
        <f t="shared" si="20"/>
        <v>285</v>
      </c>
      <c r="G280" s="67">
        <v>21.15</v>
      </c>
      <c r="H280" s="64">
        <v>3.35</v>
      </c>
      <c r="I280" s="64">
        <v>24.5</v>
      </c>
      <c r="J280" s="65">
        <v>13</v>
      </c>
      <c r="K280" s="66">
        <f t="shared" si="21"/>
        <v>249</v>
      </c>
      <c r="L280" s="67">
        <v>18.309999999999999</v>
      </c>
      <c r="M280" s="65">
        <v>13</v>
      </c>
      <c r="N280" s="66">
        <f t="shared" si="22"/>
        <v>257</v>
      </c>
      <c r="O280" s="67">
        <v>37.75</v>
      </c>
      <c r="P280" s="65">
        <v>13</v>
      </c>
      <c r="Q280" s="66">
        <f t="shared" si="23"/>
        <v>272</v>
      </c>
      <c r="R280" s="67">
        <v>114.35</v>
      </c>
      <c r="S280" s="68">
        <v>13</v>
      </c>
      <c r="T280" s="66">
        <f t="shared" si="24"/>
        <v>274</v>
      </c>
    </row>
    <row r="281" spans="1:20" ht="16.5" thickBot="1">
      <c r="A281" s="227" t="s">
        <v>214</v>
      </c>
      <c r="B281" s="69">
        <v>46.02</v>
      </c>
      <c r="C281" s="70">
        <v>17.23</v>
      </c>
      <c r="D281" s="70">
        <v>40.24</v>
      </c>
      <c r="E281" s="71">
        <v>94</v>
      </c>
      <c r="F281" s="72">
        <f t="shared" si="20"/>
        <v>270</v>
      </c>
      <c r="G281" s="73">
        <v>17.55</v>
      </c>
      <c r="H281" s="70">
        <v>2.91</v>
      </c>
      <c r="I281" s="70">
        <v>20.46</v>
      </c>
      <c r="J281" s="71">
        <v>92</v>
      </c>
      <c r="K281" s="72">
        <f t="shared" si="21"/>
        <v>271</v>
      </c>
      <c r="L281" s="73">
        <v>16.96</v>
      </c>
      <c r="M281" s="71">
        <v>90</v>
      </c>
      <c r="N281" s="72">
        <f t="shared" si="22"/>
        <v>273</v>
      </c>
      <c r="O281" s="73">
        <v>35.799999999999997</v>
      </c>
      <c r="P281" s="71">
        <v>90</v>
      </c>
      <c r="Q281" s="72">
        <f t="shared" si="23"/>
        <v>283</v>
      </c>
      <c r="R281" s="73">
        <v>113.77</v>
      </c>
      <c r="S281" s="74">
        <v>90</v>
      </c>
      <c r="T281" s="72">
        <f t="shared" si="24"/>
        <v>275</v>
      </c>
    </row>
    <row r="282" spans="1:20">
      <c r="A282" s="226" t="s">
        <v>171</v>
      </c>
      <c r="B282" s="63">
        <v>41.1</v>
      </c>
      <c r="C282" s="64">
        <v>15.63</v>
      </c>
      <c r="D282" s="64">
        <v>36.18</v>
      </c>
      <c r="E282" s="65">
        <v>8</v>
      </c>
      <c r="F282" s="66">
        <f t="shared" si="20"/>
        <v>280</v>
      </c>
      <c r="G282" s="67">
        <v>18</v>
      </c>
      <c r="H282" s="64">
        <v>2.33</v>
      </c>
      <c r="I282" s="64">
        <v>20.329999999999998</v>
      </c>
      <c r="J282" s="65">
        <v>9</v>
      </c>
      <c r="K282" s="66">
        <f t="shared" si="21"/>
        <v>272</v>
      </c>
      <c r="L282" s="67">
        <v>16.440000000000001</v>
      </c>
      <c r="M282" s="65">
        <v>9</v>
      </c>
      <c r="N282" s="66">
        <f t="shared" si="22"/>
        <v>278</v>
      </c>
      <c r="O282" s="67">
        <v>37.5</v>
      </c>
      <c r="P282" s="65">
        <v>8</v>
      </c>
      <c r="Q282" s="66">
        <f t="shared" si="23"/>
        <v>275</v>
      </c>
      <c r="R282" s="67">
        <v>111.8</v>
      </c>
      <c r="S282" s="68">
        <v>8</v>
      </c>
      <c r="T282" s="66">
        <f t="shared" si="24"/>
        <v>276</v>
      </c>
    </row>
    <row r="283" spans="1:20">
      <c r="A283" s="226" t="s">
        <v>193</v>
      </c>
      <c r="B283" s="63">
        <v>41.86</v>
      </c>
      <c r="C283" s="64">
        <v>14.91</v>
      </c>
      <c r="D283" s="64">
        <v>35.840000000000003</v>
      </c>
      <c r="E283" s="65">
        <v>55</v>
      </c>
      <c r="F283" s="66">
        <f t="shared" si="20"/>
        <v>281</v>
      </c>
      <c r="G283" s="67">
        <v>16.78</v>
      </c>
      <c r="H283" s="64">
        <v>2.19</v>
      </c>
      <c r="I283" s="64">
        <v>18.97</v>
      </c>
      <c r="J283" s="65">
        <v>55</v>
      </c>
      <c r="K283" s="66">
        <f t="shared" si="21"/>
        <v>286</v>
      </c>
      <c r="L283" s="67">
        <v>17.78</v>
      </c>
      <c r="M283" s="65">
        <v>49</v>
      </c>
      <c r="N283" s="66">
        <f t="shared" si="22"/>
        <v>263</v>
      </c>
      <c r="O283" s="67">
        <v>36.11</v>
      </c>
      <c r="P283" s="65">
        <v>49</v>
      </c>
      <c r="Q283" s="66">
        <f t="shared" si="23"/>
        <v>280</v>
      </c>
      <c r="R283" s="67">
        <v>111.35</v>
      </c>
      <c r="S283" s="68">
        <v>49</v>
      </c>
      <c r="T283" s="66">
        <f t="shared" si="24"/>
        <v>277</v>
      </c>
    </row>
    <row r="284" spans="1:20">
      <c r="A284" s="226" t="s">
        <v>451</v>
      </c>
      <c r="B284" s="63">
        <v>43.72</v>
      </c>
      <c r="C284" s="64">
        <v>16.760000000000002</v>
      </c>
      <c r="D284" s="64">
        <v>38.619999999999997</v>
      </c>
      <c r="E284" s="65">
        <v>17</v>
      </c>
      <c r="F284" s="66">
        <f t="shared" si="20"/>
        <v>277</v>
      </c>
      <c r="G284" s="67">
        <v>16.71</v>
      </c>
      <c r="H284" s="64">
        <v>1.06</v>
      </c>
      <c r="I284" s="64">
        <v>17.760000000000002</v>
      </c>
      <c r="J284" s="65">
        <v>17</v>
      </c>
      <c r="K284" s="66">
        <f t="shared" si="21"/>
        <v>294</v>
      </c>
      <c r="L284" s="67">
        <v>18.239999999999998</v>
      </c>
      <c r="M284" s="65">
        <v>17</v>
      </c>
      <c r="N284" s="66">
        <f t="shared" si="22"/>
        <v>258</v>
      </c>
      <c r="O284" s="67">
        <v>35.74</v>
      </c>
      <c r="P284" s="65">
        <v>17</v>
      </c>
      <c r="Q284" s="66">
        <f t="shared" si="23"/>
        <v>284</v>
      </c>
      <c r="R284" s="67">
        <v>110.36</v>
      </c>
      <c r="S284" s="68">
        <v>17</v>
      </c>
      <c r="T284" s="66">
        <f t="shared" si="24"/>
        <v>278</v>
      </c>
    </row>
    <row r="285" spans="1:20">
      <c r="A285" s="226" t="s">
        <v>452</v>
      </c>
      <c r="B285" s="63">
        <v>36.659999999999997</v>
      </c>
      <c r="C285" s="64">
        <v>22.14</v>
      </c>
      <c r="D285" s="64">
        <v>40.47</v>
      </c>
      <c r="E285" s="65">
        <v>14</v>
      </c>
      <c r="F285" s="66">
        <f t="shared" si="20"/>
        <v>269</v>
      </c>
      <c r="G285" s="67">
        <v>16.79</v>
      </c>
      <c r="H285" s="64">
        <v>1.29</v>
      </c>
      <c r="I285" s="64">
        <v>18.07</v>
      </c>
      <c r="J285" s="65">
        <v>14</v>
      </c>
      <c r="K285" s="66">
        <f t="shared" si="21"/>
        <v>292</v>
      </c>
      <c r="L285" s="67">
        <v>16.86</v>
      </c>
      <c r="M285" s="65">
        <v>14</v>
      </c>
      <c r="N285" s="66">
        <f t="shared" si="22"/>
        <v>274</v>
      </c>
      <c r="O285" s="67">
        <v>34.43</v>
      </c>
      <c r="P285" s="65">
        <v>14</v>
      </c>
      <c r="Q285" s="66">
        <f t="shared" si="23"/>
        <v>287</v>
      </c>
      <c r="R285" s="67">
        <v>109.83</v>
      </c>
      <c r="S285" s="68">
        <v>14</v>
      </c>
      <c r="T285" s="66">
        <f t="shared" si="24"/>
        <v>279</v>
      </c>
    </row>
    <row r="286" spans="1:20" ht="16.5" thickBot="1">
      <c r="A286" s="227" t="s">
        <v>453</v>
      </c>
      <c r="B286" s="69">
        <v>40.35</v>
      </c>
      <c r="C286" s="70">
        <v>12.65</v>
      </c>
      <c r="D286" s="70">
        <v>32.82</v>
      </c>
      <c r="E286" s="71">
        <v>37</v>
      </c>
      <c r="F286" s="72">
        <f t="shared" si="20"/>
        <v>288</v>
      </c>
      <c r="G286" s="73">
        <v>17.5</v>
      </c>
      <c r="H286" s="70">
        <v>1.56</v>
      </c>
      <c r="I286" s="70">
        <v>19.059999999999999</v>
      </c>
      <c r="J286" s="71">
        <v>36</v>
      </c>
      <c r="K286" s="72">
        <f t="shared" si="21"/>
        <v>283</v>
      </c>
      <c r="L286" s="73">
        <v>17.940000000000001</v>
      </c>
      <c r="M286" s="71">
        <v>35</v>
      </c>
      <c r="N286" s="72">
        <f t="shared" si="22"/>
        <v>262</v>
      </c>
      <c r="O286" s="73">
        <v>37.83</v>
      </c>
      <c r="P286" s="71">
        <v>35</v>
      </c>
      <c r="Q286" s="72">
        <f t="shared" si="23"/>
        <v>271</v>
      </c>
      <c r="R286" s="73">
        <v>108.13</v>
      </c>
      <c r="S286" s="74">
        <v>35</v>
      </c>
      <c r="T286" s="72">
        <f t="shared" si="24"/>
        <v>280</v>
      </c>
    </row>
    <row r="287" spans="1:20">
      <c r="A287" s="226" t="s">
        <v>454</v>
      </c>
      <c r="B287" s="63">
        <v>31.08</v>
      </c>
      <c r="C287" s="64">
        <v>7.9</v>
      </c>
      <c r="D287" s="64">
        <v>23.44</v>
      </c>
      <c r="E287" s="65">
        <v>10</v>
      </c>
      <c r="F287" s="66">
        <f t="shared" si="20"/>
        <v>303</v>
      </c>
      <c r="G287" s="67">
        <v>17.2</v>
      </c>
      <c r="H287" s="64">
        <v>0.95</v>
      </c>
      <c r="I287" s="64">
        <v>18.149999999999999</v>
      </c>
      <c r="J287" s="65">
        <v>10</v>
      </c>
      <c r="K287" s="66">
        <f t="shared" si="21"/>
        <v>291</v>
      </c>
      <c r="L287" s="67">
        <v>13.33</v>
      </c>
      <c r="M287" s="65">
        <v>9</v>
      </c>
      <c r="N287" s="66">
        <f t="shared" si="22"/>
        <v>302</v>
      </c>
      <c r="O287" s="67">
        <v>38.72</v>
      </c>
      <c r="P287" s="65">
        <v>5</v>
      </c>
      <c r="Q287" s="66">
        <f t="shared" si="23"/>
        <v>264</v>
      </c>
      <c r="R287" s="67">
        <v>107.9</v>
      </c>
      <c r="S287" s="68">
        <v>5</v>
      </c>
      <c r="T287" s="66">
        <f t="shared" si="24"/>
        <v>281</v>
      </c>
    </row>
    <row r="288" spans="1:20">
      <c r="A288" s="226" t="s">
        <v>183</v>
      </c>
      <c r="B288" s="63">
        <v>40.33</v>
      </c>
      <c r="C288" s="64">
        <v>17.63</v>
      </c>
      <c r="D288" s="64">
        <v>37.799999999999997</v>
      </c>
      <c r="E288" s="65">
        <v>30</v>
      </c>
      <c r="F288" s="66">
        <f t="shared" si="20"/>
        <v>278</v>
      </c>
      <c r="G288" s="67">
        <v>16</v>
      </c>
      <c r="H288" s="64">
        <v>2.2000000000000002</v>
      </c>
      <c r="I288" s="64">
        <v>18.2</v>
      </c>
      <c r="J288" s="65">
        <v>28</v>
      </c>
      <c r="K288" s="66">
        <f t="shared" si="21"/>
        <v>290</v>
      </c>
      <c r="L288" s="67">
        <v>15.47</v>
      </c>
      <c r="M288" s="65">
        <v>30</v>
      </c>
      <c r="N288" s="66">
        <f t="shared" si="22"/>
        <v>287</v>
      </c>
      <c r="O288" s="67">
        <v>37.31</v>
      </c>
      <c r="P288" s="65">
        <v>30</v>
      </c>
      <c r="Q288" s="66">
        <f t="shared" si="23"/>
        <v>276</v>
      </c>
      <c r="R288" s="67">
        <v>107.56</v>
      </c>
      <c r="S288" s="68">
        <v>30</v>
      </c>
      <c r="T288" s="66">
        <f t="shared" si="24"/>
        <v>282</v>
      </c>
    </row>
    <row r="289" spans="1:20">
      <c r="A289" s="226" t="s">
        <v>455</v>
      </c>
      <c r="B289" s="63">
        <v>36.450000000000003</v>
      </c>
      <c r="C289" s="64">
        <v>7.9</v>
      </c>
      <c r="D289" s="64">
        <v>26.13</v>
      </c>
      <c r="E289" s="65">
        <v>30</v>
      </c>
      <c r="F289" s="66">
        <f t="shared" si="20"/>
        <v>297</v>
      </c>
      <c r="G289" s="67">
        <v>20</v>
      </c>
      <c r="H289" s="64">
        <v>1.8</v>
      </c>
      <c r="I289" s="64">
        <v>21.8</v>
      </c>
      <c r="J289" s="65">
        <v>30</v>
      </c>
      <c r="K289" s="66">
        <f t="shared" si="21"/>
        <v>263</v>
      </c>
      <c r="L289" s="67">
        <v>14.5</v>
      </c>
      <c r="M289" s="65">
        <v>22</v>
      </c>
      <c r="N289" s="66">
        <f t="shared" si="22"/>
        <v>294</v>
      </c>
      <c r="O289" s="67">
        <v>38.6</v>
      </c>
      <c r="P289" s="65">
        <v>18</v>
      </c>
      <c r="Q289" s="66">
        <f t="shared" si="23"/>
        <v>265</v>
      </c>
      <c r="R289" s="67">
        <v>107.53</v>
      </c>
      <c r="S289" s="68">
        <v>18</v>
      </c>
      <c r="T289" s="66">
        <f t="shared" si="24"/>
        <v>283</v>
      </c>
    </row>
    <row r="290" spans="1:20">
      <c r="A290" s="226" t="s">
        <v>456</v>
      </c>
      <c r="B290" s="63">
        <v>39.840000000000003</v>
      </c>
      <c r="C290" s="64">
        <v>17.28</v>
      </c>
      <c r="D290" s="64">
        <v>37.200000000000003</v>
      </c>
      <c r="E290" s="65">
        <v>18</v>
      </c>
      <c r="F290" s="66">
        <f t="shared" si="20"/>
        <v>279</v>
      </c>
      <c r="G290" s="67">
        <v>14.58</v>
      </c>
      <c r="H290" s="64">
        <v>1.5</v>
      </c>
      <c r="I290" s="64">
        <v>16.079999999999998</v>
      </c>
      <c r="J290" s="65">
        <v>19</v>
      </c>
      <c r="K290" s="66">
        <f t="shared" si="21"/>
        <v>308</v>
      </c>
      <c r="L290" s="67">
        <v>16.41</v>
      </c>
      <c r="M290" s="65">
        <v>17</v>
      </c>
      <c r="N290" s="66">
        <f t="shared" si="22"/>
        <v>280</v>
      </c>
      <c r="O290" s="67">
        <v>37.69</v>
      </c>
      <c r="P290" s="65">
        <v>18</v>
      </c>
      <c r="Q290" s="66">
        <f t="shared" si="23"/>
        <v>273</v>
      </c>
      <c r="R290" s="67">
        <v>106.58</v>
      </c>
      <c r="S290" s="68">
        <v>18</v>
      </c>
      <c r="T290" s="66">
        <f t="shared" si="24"/>
        <v>284</v>
      </c>
    </row>
    <row r="291" spans="1:20" ht="16.5" thickBot="1">
      <c r="A291" s="227" t="s">
        <v>296</v>
      </c>
      <c r="B291" s="69">
        <v>40.89</v>
      </c>
      <c r="C291" s="70">
        <v>12.62</v>
      </c>
      <c r="D291" s="70">
        <v>33.06</v>
      </c>
      <c r="E291" s="71">
        <v>13</v>
      </c>
      <c r="F291" s="72">
        <f t="shared" si="20"/>
        <v>286</v>
      </c>
      <c r="G291" s="73">
        <v>16.149999999999999</v>
      </c>
      <c r="H291" s="70">
        <v>1.62</v>
      </c>
      <c r="I291" s="70">
        <v>17.77</v>
      </c>
      <c r="J291" s="71">
        <v>13</v>
      </c>
      <c r="K291" s="72">
        <f t="shared" si="21"/>
        <v>293</v>
      </c>
      <c r="L291" s="73">
        <v>20.85</v>
      </c>
      <c r="M291" s="71">
        <v>13</v>
      </c>
      <c r="N291" s="72">
        <f t="shared" si="22"/>
        <v>224</v>
      </c>
      <c r="O291" s="73">
        <v>34.619999999999997</v>
      </c>
      <c r="P291" s="71">
        <v>13</v>
      </c>
      <c r="Q291" s="72">
        <f t="shared" si="23"/>
        <v>286</v>
      </c>
      <c r="R291" s="73">
        <v>106.29</v>
      </c>
      <c r="S291" s="74">
        <v>13</v>
      </c>
      <c r="T291" s="72">
        <f t="shared" si="24"/>
        <v>285</v>
      </c>
    </row>
    <row r="292" spans="1:20">
      <c r="A292" s="226" t="s">
        <v>457</v>
      </c>
      <c r="B292" s="63">
        <v>38.81</v>
      </c>
      <c r="C292" s="64">
        <v>16.25</v>
      </c>
      <c r="D292" s="64">
        <v>35.659999999999997</v>
      </c>
      <c r="E292" s="65">
        <v>28</v>
      </c>
      <c r="F292" s="66">
        <f t="shared" si="20"/>
        <v>282</v>
      </c>
      <c r="G292" s="67">
        <v>17.21</v>
      </c>
      <c r="H292" s="64">
        <v>1.82</v>
      </c>
      <c r="I292" s="64">
        <v>19.04</v>
      </c>
      <c r="J292" s="65">
        <v>28</v>
      </c>
      <c r="K292" s="66">
        <f t="shared" si="21"/>
        <v>285</v>
      </c>
      <c r="L292" s="67">
        <v>16.68</v>
      </c>
      <c r="M292" s="65">
        <v>28</v>
      </c>
      <c r="N292" s="66">
        <f t="shared" si="22"/>
        <v>275</v>
      </c>
      <c r="O292" s="67">
        <v>33.64</v>
      </c>
      <c r="P292" s="65">
        <v>28</v>
      </c>
      <c r="Q292" s="66">
        <f t="shared" si="23"/>
        <v>290</v>
      </c>
      <c r="R292" s="67">
        <v>105.01</v>
      </c>
      <c r="S292" s="68">
        <v>28</v>
      </c>
      <c r="T292" s="66">
        <f t="shared" si="24"/>
        <v>286</v>
      </c>
    </row>
    <row r="293" spans="1:20">
      <c r="A293" s="226" t="s">
        <v>245</v>
      </c>
      <c r="B293" s="63">
        <v>39.03</v>
      </c>
      <c r="C293" s="64">
        <v>9.36</v>
      </c>
      <c r="D293" s="64">
        <v>28.87</v>
      </c>
      <c r="E293" s="65">
        <v>14</v>
      </c>
      <c r="F293" s="66">
        <f t="shared" si="20"/>
        <v>294</v>
      </c>
      <c r="G293" s="67">
        <v>16.36</v>
      </c>
      <c r="H293" s="64">
        <v>1.39</v>
      </c>
      <c r="I293" s="64">
        <v>17.75</v>
      </c>
      <c r="J293" s="65">
        <v>14</v>
      </c>
      <c r="K293" s="66">
        <f t="shared" si="21"/>
        <v>295</v>
      </c>
      <c r="L293" s="67">
        <v>18.5</v>
      </c>
      <c r="M293" s="65">
        <v>14</v>
      </c>
      <c r="N293" s="66">
        <f t="shared" si="22"/>
        <v>254</v>
      </c>
      <c r="O293" s="67">
        <v>38.76</v>
      </c>
      <c r="P293" s="65">
        <v>11</v>
      </c>
      <c r="Q293" s="66">
        <f t="shared" si="23"/>
        <v>263</v>
      </c>
      <c r="R293" s="67">
        <v>105</v>
      </c>
      <c r="S293" s="68">
        <v>11</v>
      </c>
      <c r="T293" s="66">
        <f t="shared" si="24"/>
        <v>287</v>
      </c>
    </row>
    <row r="294" spans="1:20">
      <c r="A294" s="226" t="s">
        <v>458</v>
      </c>
      <c r="B294" s="63">
        <v>51.07</v>
      </c>
      <c r="C294" s="64">
        <v>22.07</v>
      </c>
      <c r="D294" s="64">
        <v>47.6</v>
      </c>
      <c r="E294" s="65">
        <v>15</v>
      </c>
      <c r="F294" s="66">
        <f t="shared" si="20"/>
        <v>252</v>
      </c>
      <c r="G294" s="67">
        <v>17.07</v>
      </c>
      <c r="H294" s="64">
        <v>2</v>
      </c>
      <c r="I294" s="64">
        <v>19.07</v>
      </c>
      <c r="J294" s="65">
        <v>14</v>
      </c>
      <c r="K294" s="66">
        <f t="shared" si="21"/>
        <v>282</v>
      </c>
      <c r="L294" s="67">
        <v>14.93</v>
      </c>
      <c r="M294" s="65">
        <v>15</v>
      </c>
      <c r="N294" s="66">
        <f t="shared" si="22"/>
        <v>291</v>
      </c>
      <c r="O294" s="67">
        <v>30.7</v>
      </c>
      <c r="P294" s="65">
        <v>4</v>
      </c>
      <c r="Q294" s="66">
        <f t="shared" si="23"/>
        <v>301</v>
      </c>
      <c r="R294" s="67">
        <v>103.92</v>
      </c>
      <c r="S294" s="68">
        <v>4</v>
      </c>
      <c r="T294" s="66">
        <f t="shared" si="24"/>
        <v>288</v>
      </c>
    </row>
    <row r="295" spans="1:20">
      <c r="A295" s="226" t="s">
        <v>459</v>
      </c>
      <c r="B295" s="63">
        <v>36.299999999999997</v>
      </c>
      <c r="C295" s="64">
        <v>15.9</v>
      </c>
      <c r="D295" s="64">
        <v>34.06</v>
      </c>
      <c r="E295" s="65">
        <v>42</v>
      </c>
      <c r="F295" s="66">
        <f t="shared" si="20"/>
        <v>284</v>
      </c>
      <c r="G295" s="67">
        <v>18.38</v>
      </c>
      <c r="H295" s="64">
        <v>1.8</v>
      </c>
      <c r="I295" s="64">
        <v>20.18</v>
      </c>
      <c r="J295" s="65">
        <v>42</v>
      </c>
      <c r="K295" s="66">
        <f t="shared" si="21"/>
        <v>273</v>
      </c>
      <c r="L295" s="67">
        <v>14.93</v>
      </c>
      <c r="M295" s="65">
        <v>40</v>
      </c>
      <c r="N295" s="66">
        <f t="shared" si="22"/>
        <v>291</v>
      </c>
      <c r="O295" s="67">
        <v>31.77</v>
      </c>
      <c r="P295" s="65">
        <v>40</v>
      </c>
      <c r="Q295" s="66">
        <f t="shared" si="23"/>
        <v>298</v>
      </c>
      <c r="R295" s="67">
        <v>101.94</v>
      </c>
      <c r="S295" s="68">
        <v>40</v>
      </c>
      <c r="T295" s="66">
        <f t="shared" si="24"/>
        <v>289</v>
      </c>
    </row>
    <row r="296" spans="1:20" ht="16.5" thickBot="1">
      <c r="A296" s="227" t="s">
        <v>460</v>
      </c>
      <c r="B296" s="69">
        <v>41.12</v>
      </c>
      <c r="C296" s="70">
        <v>18.68</v>
      </c>
      <c r="D296" s="70">
        <v>39.24</v>
      </c>
      <c r="E296" s="71">
        <v>19</v>
      </c>
      <c r="F296" s="72">
        <f t="shared" si="20"/>
        <v>274</v>
      </c>
      <c r="G296" s="73">
        <v>14.74</v>
      </c>
      <c r="H296" s="70">
        <v>1.37</v>
      </c>
      <c r="I296" s="70">
        <v>16.11</v>
      </c>
      <c r="J296" s="71">
        <v>19</v>
      </c>
      <c r="K296" s="72">
        <f t="shared" si="21"/>
        <v>307</v>
      </c>
      <c r="L296" s="73">
        <v>14.3</v>
      </c>
      <c r="M296" s="71">
        <v>20</v>
      </c>
      <c r="N296" s="72">
        <f t="shared" si="22"/>
        <v>298</v>
      </c>
      <c r="O296" s="73">
        <v>32.46</v>
      </c>
      <c r="P296" s="71">
        <v>20</v>
      </c>
      <c r="Q296" s="72">
        <f t="shared" si="23"/>
        <v>293</v>
      </c>
      <c r="R296" s="73">
        <v>99.34</v>
      </c>
      <c r="S296" s="74">
        <v>20</v>
      </c>
      <c r="T296" s="72">
        <f t="shared" si="24"/>
        <v>290</v>
      </c>
    </row>
    <row r="297" spans="1:20">
      <c r="A297" s="226" t="s">
        <v>461</v>
      </c>
      <c r="B297" s="63">
        <v>43.32</v>
      </c>
      <c r="C297" s="64">
        <v>13.9</v>
      </c>
      <c r="D297" s="64">
        <v>35.56</v>
      </c>
      <c r="E297" s="65">
        <v>10</v>
      </c>
      <c r="F297" s="66">
        <f t="shared" si="20"/>
        <v>283</v>
      </c>
      <c r="G297" s="67">
        <v>20.2</v>
      </c>
      <c r="H297" s="64">
        <v>3.05</v>
      </c>
      <c r="I297" s="64">
        <v>23.25</v>
      </c>
      <c r="J297" s="65">
        <v>10</v>
      </c>
      <c r="K297" s="66">
        <f t="shared" si="21"/>
        <v>257</v>
      </c>
      <c r="L297" s="67">
        <v>15.73</v>
      </c>
      <c r="M297" s="65">
        <v>11</v>
      </c>
      <c r="N297" s="66">
        <f t="shared" si="22"/>
        <v>284</v>
      </c>
      <c r="O297" s="67">
        <v>30.72</v>
      </c>
      <c r="P297" s="65">
        <v>5</v>
      </c>
      <c r="Q297" s="66">
        <f t="shared" si="23"/>
        <v>300</v>
      </c>
      <c r="R297" s="67">
        <v>98.9</v>
      </c>
      <c r="S297" s="68">
        <v>5</v>
      </c>
      <c r="T297" s="66">
        <f t="shared" si="24"/>
        <v>291</v>
      </c>
    </row>
    <row r="298" spans="1:20">
      <c r="A298" s="226" t="s">
        <v>462</v>
      </c>
      <c r="B298" s="63">
        <v>40.93</v>
      </c>
      <c r="C298" s="64">
        <v>10.82</v>
      </c>
      <c r="D298" s="64">
        <v>31.29</v>
      </c>
      <c r="E298" s="65">
        <v>34</v>
      </c>
      <c r="F298" s="66">
        <f t="shared" si="20"/>
        <v>291</v>
      </c>
      <c r="G298" s="67">
        <v>18.03</v>
      </c>
      <c r="H298" s="64">
        <v>1.94</v>
      </c>
      <c r="I298" s="64">
        <v>19.97</v>
      </c>
      <c r="J298" s="65">
        <v>33</v>
      </c>
      <c r="K298" s="66">
        <f t="shared" si="21"/>
        <v>275</v>
      </c>
      <c r="L298" s="67">
        <v>13.58</v>
      </c>
      <c r="M298" s="65">
        <v>31</v>
      </c>
      <c r="N298" s="66">
        <f t="shared" si="22"/>
        <v>301</v>
      </c>
      <c r="O298" s="67">
        <v>38.32</v>
      </c>
      <c r="P298" s="65">
        <v>34</v>
      </c>
      <c r="Q298" s="66">
        <f t="shared" si="23"/>
        <v>267</v>
      </c>
      <c r="R298" s="67">
        <v>97.81</v>
      </c>
      <c r="S298" s="68">
        <v>34</v>
      </c>
      <c r="T298" s="66">
        <f t="shared" si="24"/>
        <v>292</v>
      </c>
    </row>
    <row r="299" spans="1:20">
      <c r="A299" s="226" t="s">
        <v>463</v>
      </c>
      <c r="B299" s="63">
        <v>30.59</v>
      </c>
      <c r="C299" s="64">
        <v>10.14</v>
      </c>
      <c r="D299" s="64">
        <v>25.44</v>
      </c>
      <c r="E299" s="65">
        <v>28</v>
      </c>
      <c r="F299" s="66">
        <f t="shared" si="20"/>
        <v>299</v>
      </c>
      <c r="G299" s="67">
        <v>16.07</v>
      </c>
      <c r="H299" s="64">
        <v>1.52</v>
      </c>
      <c r="I299" s="64">
        <v>17.59</v>
      </c>
      <c r="J299" s="65">
        <v>27</v>
      </c>
      <c r="K299" s="66">
        <f t="shared" si="21"/>
        <v>297</v>
      </c>
      <c r="L299" s="67">
        <v>16.5</v>
      </c>
      <c r="M299" s="65">
        <v>26</v>
      </c>
      <c r="N299" s="66">
        <f t="shared" si="22"/>
        <v>277</v>
      </c>
      <c r="O299" s="67">
        <v>33.869999999999997</v>
      </c>
      <c r="P299" s="65">
        <v>19</v>
      </c>
      <c r="Q299" s="66">
        <f t="shared" si="23"/>
        <v>289</v>
      </c>
      <c r="R299" s="67">
        <v>97.76</v>
      </c>
      <c r="S299" s="68">
        <v>19</v>
      </c>
      <c r="T299" s="66">
        <f t="shared" si="24"/>
        <v>293</v>
      </c>
    </row>
    <row r="300" spans="1:20">
      <c r="A300" s="226" t="s">
        <v>464</v>
      </c>
      <c r="B300" s="63">
        <v>36.29</v>
      </c>
      <c r="C300" s="64">
        <v>12.27</v>
      </c>
      <c r="D300" s="64">
        <v>30.41</v>
      </c>
      <c r="E300" s="65">
        <v>15</v>
      </c>
      <c r="F300" s="66">
        <f t="shared" si="20"/>
        <v>292</v>
      </c>
      <c r="G300" s="67">
        <v>14.87</v>
      </c>
      <c r="H300" s="64">
        <v>0.37</v>
      </c>
      <c r="I300" s="64">
        <v>15.23</v>
      </c>
      <c r="J300" s="65">
        <v>15</v>
      </c>
      <c r="K300" s="66">
        <f t="shared" si="21"/>
        <v>310</v>
      </c>
      <c r="L300" s="67">
        <v>13.27</v>
      </c>
      <c r="M300" s="65">
        <v>15</v>
      </c>
      <c r="N300" s="66">
        <f t="shared" si="22"/>
        <v>303</v>
      </c>
      <c r="O300" s="67">
        <v>36.43</v>
      </c>
      <c r="P300" s="65">
        <v>15</v>
      </c>
      <c r="Q300" s="66">
        <f t="shared" si="23"/>
        <v>279</v>
      </c>
      <c r="R300" s="67">
        <v>95.34</v>
      </c>
      <c r="S300" s="68">
        <v>15</v>
      </c>
      <c r="T300" s="66">
        <f t="shared" si="24"/>
        <v>294</v>
      </c>
    </row>
    <row r="301" spans="1:20" ht="16.5" thickBot="1">
      <c r="A301" s="227" t="s">
        <v>291</v>
      </c>
      <c r="B301" s="69">
        <v>36.520000000000003</v>
      </c>
      <c r="C301" s="70">
        <v>14.08</v>
      </c>
      <c r="D301" s="70">
        <v>32.340000000000003</v>
      </c>
      <c r="E301" s="71">
        <v>24</v>
      </c>
      <c r="F301" s="72">
        <f t="shared" si="20"/>
        <v>290</v>
      </c>
      <c r="G301" s="73">
        <v>16.41</v>
      </c>
      <c r="H301" s="70">
        <v>0.8</v>
      </c>
      <c r="I301" s="70">
        <v>17.2</v>
      </c>
      <c r="J301" s="71">
        <v>22</v>
      </c>
      <c r="K301" s="72">
        <f t="shared" si="21"/>
        <v>301</v>
      </c>
      <c r="L301" s="73">
        <v>13.95</v>
      </c>
      <c r="M301" s="71">
        <v>21</v>
      </c>
      <c r="N301" s="72">
        <f t="shared" si="22"/>
        <v>299</v>
      </c>
      <c r="O301" s="73">
        <v>32.04</v>
      </c>
      <c r="P301" s="71">
        <v>22</v>
      </c>
      <c r="Q301" s="72">
        <f t="shared" si="23"/>
        <v>297</v>
      </c>
      <c r="R301" s="73">
        <v>95.03</v>
      </c>
      <c r="S301" s="74">
        <v>22</v>
      </c>
      <c r="T301" s="72">
        <f t="shared" si="24"/>
        <v>295</v>
      </c>
    </row>
    <row r="302" spans="1:20">
      <c r="A302" s="226" t="s">
        <v>465</v>
      </c>
      <c r="B302" s="63">
        <v>32.299999999999997</v>
      </c>
      <c r="C302" s="64">
        <v>8.1</v>
      </c>
      <c r="D302" s="64">
        <v>24.25</v>
      </c>
      <c r="E302" s="65">
        <v>20</v>
      </c>
      <c r="F302" s="66">
        <f t="shared" si="20"/>
        <v>301</v>
      </c>
      <c r="G302" s="67">
        <v>17.43</v>
      </c>
      <c r="H302" s="64">
        <v>1.88</v>
      </c>
      <c r="I302" s="64">
        <v>19.309999999999999</v>
      </c>
      <c r="J302" s="65">
        <v>21</v>
      </c>
      <c r="K302" s="66">
        <f t="shared" si="21"/>
        <v>280</v>
      </c>
      <c r="L302" s="67">
        <v>16.329999999999998</v>
      </c>
      <c r="M302" s="65">
        <v>21</v>
      </c>
      <c r="N302" s="66">
        <f t="shared" si="22"/>
        <v>282</v>
      </c>
      <c r="O302" s="67">
        <v>34.299999999999997</v>
      </c>
      <c r="P302" s="65">
        <v>21</v>
      </c>
      <c r="Q302" s="66">
        <f t="shared" si="23"/>
        <v>288</v>
      </c>
      <c r="R302" s="67">
        <v>93.04</v>
      </c>
      <c r="S302" s="68">
        <v>21</v>
      </c>
      <c r="T302" s="66">
        <f t="shared" si="24"/>
        <v>296</v>
      </c>
    </row>
    <row r="303" spans="1:20">
      <c r="A303" s="226" t="s">
        <v>466</v>
      </c>
      <c r="B303" s="63">
        <v>34.03</v>
      </c>
      <c r="C303" s="64">
        <v>13.25</v>
      </c>
      <c r="D303" s="64">
        <v>30.27</v>
      </c>
      <c r="E303" s="65">
        <v>12</v>
      </c>
      <c r="F303" s="66">
        <f t="shared" si="20"/>
        <v>293</v>
      </c>
      <c r="G303" s="67">
        <v>16.309999999999999</v>
      </c>
      <c r="H303" s="64">
        <v>0.92</v>
      </c>
      <c r="I303" s="64">
        <v>17.23</v>
      </c>
      <c r="J303" s="65">
        <v>13</v>
      </c>
      <c r="K303" s="66">
        <f t="shared" si="21"/>
        <v>300</v>
      </c>
      <c r="L303" s="67">
        <v>17.23</v>
      </c>
      <c r="M303" s="65">
        <v>13</v>
      </c>
      <c r="N303" s="66">
        <f t="shared" si="22"/>
        <v>270</v>
      </c>
      <c r="O303" s="67">
        <v>30.62</v>
      </c>
      <c r="P303" s="65">
        <v>13</v>
      </c>
      <c r="Q303" s="66">
        <f t="shared" si="23"/>
        <v>302</v>
      </c>
      <c r="R303" s="67">
        <v>92.4</v>
      </c>
      <c r="S303" s="68">
        <v>13</v>
      </c>
      <c r="T303" s="66">
        <f t="shared" si="24"/>
        <v>297</v>
      </c>
    </row>
    <row r="304" spans="1:20">
      <c r="A304" s="226" t="s">
        <v>168</v>
      </c>
      <c r="B304" s="63">
        <v>40.18</v>
      </c>
      <c r="C304" s="64">
        <v>12.86</v>
      </c>
      <c r="D304" s="64">
        <v>32.950000000000003</v>
      </c>
      <c r="E304" s="65">
        <v>44</v>
      </c>
      <c r="F304" s="66">
        <f t="shared" si="20"/>
        <v>287</v>
      </c>
      <c r="G304" s="67">
        <v>17.87</v>
      </c>
      <c r="H304" s="64">
        <v>1.18</v>
      </c>
      <c r="I304" s="64">
        <v>19.05</v>
      </c>
      <c r="J304" s="65">
        <v>47</v>
      </c>
      <c r="K304" s="66">
        <f t="shared" si="21"/>
        <v>284</v>
      </c>
      <c r="L304" s="67">
        <v>14.49</v>
      </c>
      <c r="M304" s="65">
        <v>41</v>
      </c>
      <c r="N304" s="66">
        <f t="shared" si="22"/>
        <v>295</v>
      </c>
      <c r="O304" s="67">
        <v>32.17</v>
      </c>
      <c r="P304" s="65">
        <v>43</v>
      </c>
      <c r="Q304" s="66">
        <f t="shared" si="23"/>
        <v>296</v>
      </c>
      <c r="R304" s="67">
        <v>92.29</v>
      </c>
      <c r="S304" s="68">
        <v>43</v>
      </c>
      <c r="T304" s="66">
        <f t="shared" si="24"/>
        <v>298</v>
      </c>
    </row>
    <row r="305" spans="1:20">
      <c r="A305" s="226" t="s">
        <v>467</v>
      </c>
      <c r="B305" s="63">
        <v>34.19</v>
      </c>
      <c r="C305" s="64">
        <v>9.64</v>
      </c>
      <c r="D305" s="64">
        <v>26.74</v>
      </c>
      <c r="E305" s="65">
        <v>42</v>
      </c>
      <c r="F305" s="66">
        <f t="shared" si="20"/>
        <v>296</v>
      </c>
      <c r="G305" s="67">
        <v>13.95</v>
      </c>
      <c r="H305" s="64">
        <v>0.48</v>
      </c>
      <c r="I305" s="64">
        <v>14.43</v>
      </c>
      <c r="J305" s="65">
        <v>42</v>
      </c>
      <c r="K305" s="66">
        <f t="shared" si="21"/>
        <v>312</v>
      </c>
      <c r="L305" s="67">
        <v>15.05</v>
      </c>
      <c r="M305" s="65">
        <v>39</v>
      </c>
      <c r="N305" s="66">
        <f t="shared" si="22"/>
        <v>290</v>
      </c>
      <c r="O305" s="67">
        <v>33.57</v>
      </c>
      <c r="P305" s="65">
        <v>39</v>
      </c>
      <c r="Q305" s="66">
        <f t="shared" si="23"/>
        <v>291</v>
      </c>
      <c r="R305" s="67">
        <v>91.15</v>
      </c>
      <c r="S305" s="68">
        <v>39</v>
      </c>
      <c r="T305" s="66">
        <f t="shared" si="24"/>
        <v>299</v>
      </c>
    </row>
    <row r="306" spans="1:20" ht="16.5" thickBot="1">
      <c r="A306" s="227" t="s">
        <v>468</v>
      </c>
      <c r="B306" s="69">
        <v>28.13</v>
      </c>
      <c r="C306" s="70">
        <v>8.33</v>
      </c>
      <c r="D306" s="70">
        <v>22.4</v>
      </c>
      <c r="E306" s="71">
        <v>12</v>
      </c>
      <c r="F306" s="72">
        <f t="shared" si="20"/>
        <v>304</v>
      </c>
      <c r="G306" s="73">
        <v>17.5</v>
      </c>
      <c r="H306" s="70">
        <v>0</v>
      </c>
      <c r="I306" s="70">
        <v>17.5</v>
      </c>
      <c r="J306" s="71">
        <v>12</v>
      </c>
      <c r="K306" s="72">
        <f t="shared" si="21"/>
        <v>298</v>
      </c>
      <c r="L306" s="73">
        <v>15.92</v>
      </c>
      <c r="M306" s="71">
        <v>12</v>
      </c>
      <c r="N306" s="72">
        <f t="shared" si="22"/>
        <v>283</v>
      </c>
      <c r="O306" s="73">
        <v>32.5</v>
      </c>
      <c r="P306" s="71">
        <v>12</v>
      </c>
      <c r="Q306" s="72">
        <f t="shared" si="23"/>
        <v>292</v>
      </c>
      <c r="R306" s="73">
        <v>88.32</v>
      </c>
      <c r="S306" s="74">
        <v>12</v>
      </c>
      <c r="T306" s="72">
        <f t="shared" si="24"/>
        <v>300</v>
      </c>
    </row>
    <row r="307" spans="1:20">
      <c r="A307" s="226" t="s">
        <v>174</v>
      </c>
      <c r="B307" s="63">
        <v>35.700000000000003</v>
      </c>
      <c r="C307" s="64">
        <v>14.5</v>
      </c>
      <c r="D307" s="64">
        <v>32.35</v>
      </c>
      <c r="E307" s="65">
        <v>4</v>
      </c>
      <c r="F307" s="66">
        <f t="shared" si="20"/>
        <v>289</v>
      </c>
      <c r="G307" s="67">
        <v>12.2</v>
      </c>
      <c r="H307" s="64">
        <v>3.2</v>
      </c>
      <c r="I307" s="64">
        <v>15.4</v>
      </c>
      <c r="J307" s="65">
        <v>5</v>
      </c>
      <c r="K307" s="66">
        <f t="shared" si="21"/>
        <v>309</v>
      </c>
      <c r="L307" s="67">
        <v>12.75</v>
      </c>
      <c r="M307" s="65">
        <v>4</v>
      </c>
      <c r="N307" s="66">
        <f t="shared" si="22"/>
        <v>304</v>
      </c>
      <c r="O307" s="67">
        <v>40</v>
      </c>
      <c r="P307" s="65">
        <v>1</v>
      </c>
      <c r="Q307" s="66">
        <f t="shared" si="23"/>
        <v>258</v>
      </c>
      <c r="R307" s="67">
        <v>85.4</v>
      </c>
      <c r="S307" s="68">
        <v>1</v>
      </c>
      <c r="T307" s="66">
        <f t="shared" si="24"/>
        <v>301</v>
      </c>
    </row>
    <row r="308" spans="1:20">
      <c r="A308" s="226" t="s">
        <v>469</v>
      </c>
      <c r="B308" s="63">
        <v>29.79</v>
      </c>
      <c r="C308" s="64">
        <v>4.74</v>
      </c>
      <c r="D308" s="64">
        <v>19.63</v>
      </c>
      <c r="E308" s="65">
        <v>23</v>
      </c>
      <c r="F308" s="66">
        <f t="shared" si="20"/>
        <v>311</v>
      </c>
      <c r="G308" s="67">
        <v>16.48</v>
      </c>
      <c r="H308" s="64">
        <v>0.13</v>
      </c>
      <c r="I308" s="64">
        <v>16.61</v>
      </c>
      <c r="J308" s="65">
        <v>23</v>
      </c>
      <c r="K308" s="66">
        <f t="shared" si="21"/>
        <v>303</v>
      </c>
      <c r="L308" s="67">
        <v>15.45</v>
      </c>
      <c r="M308" s="65">
        <v>22</v>
      </c>
      <c r="N308" s="66">
        <f t="shared" si="22"/>
        <v>288</v>
      </c>
      <c r="O308" s="67">
        <v>32.270000000000003</v>
      </c>
      <c r="P308" s="65">
        <v>22</v>
      </c>
      <c r="Q308" s="66">
        <f t="shared" si="23"/>
        <v>295</v>
      </c>
      <c r="R308" s="67">
        <v>84.32</v>
      </c>
      <c r="S308" s="68">
        <v>22</v>
      </c>
      <c r="T308" s="66">
        <f t="shared" si="24"/>
        <v>302</v>
      </c>
    </row>
    <row r="309" spans="1:20">
      <c r="A309" s="226" t="s">
        <v>470</v>
      </c>
      <c r="B309" s="63">
        <v>30.62</v>
      </c>
      <c r="C309" s="64">
        <v>9.5500000000000007</v>
      </c>
      <c r="D309" s="64">
        <v>24.85</v>
      </c>
      <c r="E309" s="65">
        <v>22</v>
      </c>
      <c r="F309" s="66">
        <f t="shared" si="20"/>
        <v>300</v>
      </c>
      <c r="G309" s="67">
        <v>17.64</v>
      </c>
      <c r="H309" s="64">
        <v>0.02</v>
      </c>
      <c r="I309" s="64">
        <v>17.66</v>
      </c>
      <c r="J309" s="65">
        <v>22</v>
      </c>
      <c r="K309" s="66">
        <f t="shared" si="21"/>
        <v>296</v>
      </c>
      <c r="L309" s="67">
        <v>11.68</v>
      </c>
      <c r="M309" s="65">
        <v>22</v>
      </c>
      <c r="N309" s="66">
        <f t="shared" si="22"/>
        <v>308</v>
      </c>
      <c r="O309" s="67">
        <v>30.96</v>
      </c>
      <c r="P309" s="65">
        <v>22</v>
      </c>
      <c r="Q309" s="66">
        <f t="shared" si="23"/>
        <v>299</v>
      </c>
      <c r="R309" s="67">
        <v>83.6</v>
      </c>
      <c r="S309" s="68">
        <v>22</v>
      </c>
      <c r="T309" s="66">
        <f t="shared" si="24"/>
        <v>303</v>
      </c>
    </row>
    <row r="310" spans="1:20">
      <c r="A310" s="226" t="s">
        <v>471</v>
      </c>
      <c r="B310" s="63">
        <v>29.27</v>
      </c>
      <c r="C310" s="64">
        <v>6.88</v>
      </c>
      <c r="D310" s="64">
        <v>21.51</v>
      </c>
      <c r="E310" s="65">
        <v>24</v>
      </c>
      <c r="F310" s="66">
        <f t="shared" si="20"/>
        <v>308</v>
      </c>
      <c r="G310" s="67">
        <v>17.63</v>
      </c>
      <c r="H310" s="64">
        <v>0.65</v>
      </c>
      <c r="I310" s="64">
        <v>18.27</v>
      </c>
      <c r="J310" s="65">
        <v>24</v>
      </c>
      <c r="K310" s="66">
        <f t="shared" si="21"/>
        <v>289</v>
      </c>
      <c r="L310" s="67">
        <v>12.42</v>
      </c>
      <c r="M310" s="65">
        <v>24</v>
      </c>
      <c r="N310" s="66">
        <f t="shared" si="22"/>
        <v>306</v>
      </c>
      <c r="O310" s="67">
        <v>29.7</v>
      </c>
      <c r="P310" s="65">
        <v>24</v>
      </c>
      <c r="Q310" s="66">
        <f t="shared" si="23"/>
        <v>306</v>
      </c>
      <c r="R310" s="67">
        <v>81.900000000000006</v>
      </c>
      <c r="S310" s="68">
        <v>24</v>
      </c>
      <c r="T310" s="66">
        <f t="shared" si="24"/>
        <v>304</v>
      </c>
    </row>
    <row r="311" spans="1:20" ht="16.5" thickBot="1">
      <c r="A311" s="227" t="s">
        <v>472</v>
      </c>
      <c r="B311" s="69">
        <v>29.34</v>
      </c>
      <c r="C311" s="70">
        <v>6.88</v>
      </c>
      <c r="D311" s="70">
        <v>21.55</v>
      </c>
      <c r="E311" s="71">
        <v>25</v>
      </c>
      <c r="F311" s="72">
        <f t="shared" si="20"/>
        <v>307</v>
      </c>
      <c r="G311" s="73">
        <v>18.170000000000002</v>
      </c>
      <c r="H311" s="70">
        <v>0.22</v>
      </c>
      <c r="I311" s="70">
        <v>18.39</v>
      </c>
      <c r="J311" s="71">
        <v>23</v>
      </c>
      <c r="K311" s="72">
        <f t="shared" si="21"/>
        <v>287</v>
      </c>
      <c r="L311" s="73">
        <v>10.81</v>
      </c>
      <c r="M311" s="71">
        <v>16</v>
      </c>
      <c r="N311" s="72">
        <f t="shared" si="22"/>
        <v>309</v>
      </c>
      <c r="O311" s="73">
        <v>28.71</v>
      </c>
      <c r="P311" s="71">
        <v>17</v>
      </c>
      <c r="Q311" s="72">
        <f t="shared" si="23"/>
        <v>309</v>
      </c>
      <c r="R311" s="73">
        <v>81.38</v>
      </c>
      <c r="S311" s="74">
        <v>17</v>
      </c>
      <c r="T311" s="72">
        <f t="shared" si="24"/>
        <v>305</v>
      </c>
    </row>
    <row r="312" spans="1:20">
      <c r="A312" s="226" t="s">
        <v>473</v>
      </c>
      <c r="B312" s="63">
        <v>34.28</v>
      </c>
      <c r="C312" s="64">
        <v>4.78</v>
      </c>
      <c r="D312" s="64">
        <v>21.92</v>
      </c>
      <c r="E312" s="65">
        <v>23</v>
      </c>
      <c r="F312" s="66">
        <f t="shared" si="20"/>
        <v>306</v>
      </c>
      <c r="G312" s="67">
        <v>18.39</v>
      </c>
      <c r="H312" s="64">
        <v>1.57</v>
      </c>
      <c r="I312" s="64">
        <v>19.96</v>
      </c>
      <c r="J312" s="65">
        <v>23</v>
      </c>
      <c r="K312" s="66">
        <f t="shared" si="21"/>
        <v>276</v>
      </c>
      <c r="L312" s="67">
        <v>12.68</v>
      </c>
      <c r="M312" s="65">
        <v>19</v>
      </c>
      <c r="N312" s="66">
        <f t="shared" si="22"/>
        <v>305</v>
      </c>
      <c r="O312" s="67">
        <v>29.49</v>
      </c>
      <c r="P312" s="65">
        <v>18</v>
      </c>
      <c r="Q312" s="66">
        <f t="shared" si="23"/>
        <v>307</v>
      </c>
      <c r="R312" s="67">
        <v>80.319999999999993</v>
      </c>
      <c r="S312" s="68">
        <v>18</v>
      </c>
      <c r="T312" s="66">
        <f t="shared" si="24"/>
        <v>306</v>
      </c>
    </row>
    <row r="313" spans="1:20">
      <c r="A313" s="226" t="s">
        <v>474</v>
      </c>
      <c r="B313" s="63">
        <v>37.07</v>
      </c>
      <c r="C313" s="64">
        <v>5</v>
      </c>
      <c r="D313" s="64">
        <v>23.53</v>
      </c>
      <c r="E313" s="65">
        <v>6</v>
      </c>
      <c r="F313" s="66">
        <f t="shared" si="20"/>
        <v>302</v>
      </c>
      <c r="G313" s="67">
        <v>15</v>
      </c>
      <c r="H313" s="64">
        <v>0.08</v>
      </c>
      <c r="I313" s="64">
        <v>15.08</v>
      </c>
      <c r="J313" s="65">
        <v>6</v>
      </c>
      <c r="K313" s="66">
        <f t="shared" si="21"/>
        <v>311</v>
      </c>
      <c r="L313" s="67">
        <v>10.4</v>
      </c>
      <c r="M313" s="65">
        <v>5</v>
      </c>
      <c r="N313" s="66">
        <f t="shared" si="22"/>
        <v>310</v>
      </c>
      <c r="O313" s="67">
        <v>29.76</v>
      </c>
      <c r="P313" s="65">
        <v>5</v>
      </c>
      <c r="Q313" s="66">
        <f t="shared" si="23"/>
        <v>305</v>
      </c>
      <c r="R313" s="67">
        <v>79.06</v>
      </c>
      <c r="S313" s="68">
        <v>5</v>
      </c>
      <c r="T313" s="66">
        <f t="shared" si="24"/>
        <v>307</v>
      </c>
    </row>
    <row r="314" spans="1:20">
      <c r="A314" s="226" t="s">
        <v>475</v>
      </c>
      <c r="B314" s="63">
        <v>29.4</v>
      </c>
      <c r="C314" s="64">
        <v>7.3</v>
      </c>
      <c r="D314" s="64">
        <v>22</v>
      </c>
      <c r="E314" s="65">
        <v>10</v>
      </c>
      <c r="F314" s="66">
        <f t="shared" si="20"/>
        <v>305</v>
      </c>
      <c r="G314" s="67">
        <v>18.38</v>
      </c>
      <c r="H314" s="64">
        <v>1</v>
      </c>
      <c r="I314" s="64">
        <v>19.38</v>
      </c>
      <c r="J314" s="65">
        <v>8</v>
      </c>
      <c r="K314" s="66">
        <f t="shared" si="21"/>
        <v>279</v>
      </c>
      <c r="L314" s="67">
        <v>15.56</v>
      </c>
      <c r="M314" s="65">
        <v>9</v>
      </c>
      <c r="N314" s="66">
        <f t="shared" si="22"/>
        <v>286</v>
      </c>
      <c r="O314" s="67">
        <v>26.96</v>
      </c>
      <c r="P314" s="65">
        <v>10</v>
      </c>
      <c r="Q314" s="66">
        <f t="shared" si="23"/>
        <v>310</v>
      </c>
      <c r="R314" s="67">
        <v>78.459999999999994</v>
      </c>
      <c r="S314" s="68">
        <v>10</v>
      </c>
      <c r="T314" s="66">
        <f t="shared" si="24"/>
        <v>308</v>
      </c>
    </row>
    <row r="315" spans="1:20">
      <c r="A315" s="226" t="s">
        <v>476</v>
      </c>
      <c r="B315" s="63">
        <v>27.56</v>
      </c>
      <c r="C315" s="64">
        <v>5.81</v>
      </c>
      <c r="D315" s="64">
        <v>19.59</v>
      </c>
      <c r="E315" s="65">
        <v>53</v>
      </c>
      <c r="F315" s="66">
        <f t="shared" si="20"/>
        <v>312</v>
      </c>
      <c r="G315" s="67">
        <v>16.260000000000002</v>
      </c>
      <c r="H315" s="64">
        <v>0.33</v>
      </c>
      <c r="I315" s="64">
        <v>16.59</v>
      </c>
      <c r="J315" s="65">
        <v>50</v>
      </c>
      <c r="K315" s="66">
        <f t="shared" si="21"/>
        <v>304</v>
      </c>
      <c r="L315" s="67">
        <v>12.02</v>
      </c>
      <c r="M315" s="65">
        <v>51</v>
      </c>
      <c r="N315" s="66">
        <f t="shared" si="22"/>
        <v>307</v>
      </c>
      <c r="O315" s="67">
        <v>30.42</v>
      </c>
      <c r="P315" s="65">
        <v>43</v>
      </c>
      <c r="Q315" s="66">
        <f t="shared" si="23"/>
        <v>303</v>
      </c>
      <c r="R315" s="67">
        <v>78.349999999999994</v>
      </c>
      <c r="S315" s="68">
        <v>43</v>
      </c>
      <c r="T315" s="66">
        <f t="shared" si="24"/>
        <v>309</v>
      </c>
    </row>
    <row r="316" spans="1:20" ht="16.5" thickBot="1">
      <c r="A316" s="227" t="s">
        <v>477</v>
      </c>
      <c r="B316" s="69">
        <v>30.68</v>
      </c>
      <c r="C316" s="70">
        <v>5.5</v>
      </c>
      <c r="D316" s="70">
        <v>20.84</v>
      </c>
      <c r="E316" s="71">
        <v>10</v>
      </c>
      <c r="F316" s="72">
        <f t="shared" si="20"/>
        <v>309</v>
      </c>
      <c r="G316" s="73">
        <v>17.5</v>
      </c>
      <c r="H316" s="70">
        <v>0</v>
      </c>
      <c r="I316" s="70">
        <v>17.5</v>
      </c>
      <c r="J316" s="71">
        <v>10</v>
      </c>
      <c r="K316" s="72">
        <f t="shared" si="21"/>
        <v>298</v>
      </c>
      <c r="L316" s="73">
        <v>13.91</v>
      </c>
      <c r="M316" s="71">
        <v>11</v>
      </c>
      <c r="N316" s="72">
        <f t="shared" si="22"/>
        <v>300</v>
      </c>
      <c r="O316" s="73">
        <v>28.96</v>
      </c>
      <c r="P316" s="71">
        <v>10</v>
      </c>
      <c r="Q316" s="72">
        <f t="shared" si="23"/>
        <v>308</v>
      </c>
      <c r="R316" s="73">
        <v>77.66</v>
      </c>
      <c r="S316" s="74">
        <v>10</v>
      </c>
      <c r="T316" s="72">
        <f t="shared" si="24"/>
        <v>310</v>
      </c>
    </row>
    <row r="317" spans="1:20">
      <c r="A317" s="226" t="s">
        <v>478</v>
      </c>
      <c r="B317" s="63">
        <v>29.49</v>
      </c>
      <c r="C317" s="64">
        <v>11</v>
      </c>
      <c r="D317" s="64">
        <v>25.74</v>
      </c>
      <c r="E317" s="65">
        <v>18</v>
      </c>
      <c r="F317" s="66">
        <f t="shared" si="20"/>
        <v>298</v>
      </c>
      <c r="G317" s="67">
        <v>15.94</v>
      </c>
      <c r="H317" s="64">
        <v>0.25</v>
      </c>
      <c r="I317" s="64">
        <v>16.190000000000001</v>
      </c>
      <c r="J317" s="65">
        <v>16</v>
      </c>
      <c r="K317" s="66">
        <f t="shared" si="21"/>
        <v>306</v>
      </c>
      <c r="L317" s="67">
        <v>10.06</v>
      </c>
      <c r="M317" s="65">
        <v>18</v>
      </c>
      <c r="N317" s="66">
        <f t="shared" si="22"/>
        <v>311</v>
      </c>
      <c r="O317" s="67">
        <v>24.78</v>
      </c>
      <c r="P317" s="65">
        <v>18</v>
      </c>
      <c r="Q317" s="66">
        <f t="shared" si="23"/>
        <v>312</v>
      </c>
      <c r="R317" s="67">
        <v>74.97</v>
      </c>
      <c r="S317" s="68">
        <v>18</v>
      </c>
      <c r="T317" s="66">
        <f t="shared" si="24"/>
        <v>311</v>
      </c>
    </row>
    <row r="318" spans="1:20" ht="16.5" thickBot="1">
      <c r="A318" s="226" t="s">
        <v>479</v>
      </c>
      <c r="B318" s="63">
        <v>30.42</v>
      </c>
      <c r="C318" s="64">
        <v>5.58</v>
      </c>
      <c r="D318" s="64">
        <v>20.79</v>
      </c>
      <c r="E318" s="65">
        <v>19</v>
      </c>
      <c r="F318" s="66">
        <f t="shared" si="20"/>
        <v>310</v>
      </c>
      <c r="G318" s="67">
        <v>16.72</v>
      </c>
      <c r="H318" s="64">
        <v>0.44</v>
      </c>
      <c r="I318" s="64">
        <v>17.170000000000002</v>
      </c>
      <c r="J318" s="65">
        <v>18</v>
      </c>
      <c r="K318" s="66">
        <f t="shared" si="21"/>
        <v>302</v>
      </c>
      <c r="L318" s="67">
        <v>9.65</v>
      </c>
      <c r="M318" s="65">
        <v>20</v>
      </c>
      <c r="N318" s="66">
        <f t="shared" si="22"/>
        <v>312</v>
      </c>
      <c r="O318" s="67">
        <v>26.92</v>
      </c>
      <c r="P318" s="65">
        <v>20</v>
      </c>
      <c r="Q318" s="66">
        <f t="shared" si="23"/>
        <v>311</v>
      </c>
      <c r="R318" s="67">
        <v>71.77</v>
      </c>
      <c r="S318" s="68">
        <v>20</v>
      </c>
      <c r="T318" s="66">
        <f t="shared" si="24"/>
        <v>312</v>
      </c>
    </row>
    <row r="319" spans="1:20" ht="18" thickTop="1" thickBot="1">
      <c r="A319" s="52"/>
      <c r="B319" s="53" t="s">
        <v>8</v>
      </c>
      <c r="C319" s="54" t="s">
        <v>25</v>
      </c>
      <c r="D319" s="54" t="s">
        <v>26</v>
      </c>
      <c r="E319" s="363" t="s">
        <v>353</v>
      </c>
      <c r="F319" s="364"/>
      <c r="G319" s="53" t="s">
        <v>8</v>
      </c>
      <c r="H319" s="54" t="s">
        <v>9</v>
      </c>
      <c r="I319" s="54" t="s">
        <v>26</v>
      </c>
      <c r="J319" s="363" t="s">
        <v>353</v>
      </c>
      <c r="K319" s="364"/>
      <c r="L319" s="75" t="s">
        <v>26</v>
      </c>
      <c r="M319" s="363" t="s">
        <v>353</v>
      </c>
      <c r="N319" s="364"/>
      <c r="O319" s="53" t="s">
        <v>26</v>
      </c>
      <c r="P319" s="363" t="s">
        <v>353</v>
      </c>
      <c r="Q319" s="364"/>
      <c r="R319" s="53" t="s">
        <v>347</v>
      </c>
      <c r="S319" s="363" t="s">
        <v>353</v>
      </c>
      <c r="T319" s="364"/>
    </row>
    <row r="320" spans="1:20" ht="16.5" thickBot="1">
      <c r="A320" s="56" t="s">
        <v>491</v>
      </c>
      <c r="B320" s="57">
        <v>65.14</v>
      </c>
      <c r="C320" s="58">
        <v>26.21</v>
      </c>
      <c r="D320" s="58">
        <v>58.77</v>
      </c>
      <c r="E320" s="361">
        <v>75305</v>
      </c>
      <c r="F320" s="362"/>
      <c r="G320" s="57">
        <v>32.46</v>
      </c>
      <c r="H320" s="58">
        <v>9.31</v>
      </c>
      <c r="I320" s="58">
        <v>41.78</v>
      </c>
      <c r="J320" s="361">
        <v>75082</v>
      </c>
      <c r="K320" s="362"/>
      <c r="L320" s="57">
        <v>30.08</v>
      </c>
      <c r="M320" s="361">
        <v>74571</v>
      </c>
      <c r="N320" s="362"/>
      <c r="O320" s="57">
        <v>60.29</v>
      </c>
      <c r="P320" s="361">
        <v>56222</v>
      </c>
      <c r="Q320" s="362"/>
      <c r="R320" s="57">
        <v>192.27</v>
      </c>
      <c r="S320" s="361">
        <v>56222</v>
      </c>
      <c r="T320" s="362"/>
    </row>
    <row r="321" spans="1:20">
      <c r="A321" s="274" t="s">
        <v>50</v>
      </c>
      <c r="B321" s="274"/>
      <c r="C321" s="274"/>
      <c r="D321" s="274"/>
      <c r="E321" s="274"/>
      <c r="F321" s="274"/>
      <c r="G321" s="274"/>
      <c r="H321" s="274"/>
      <c r="I321" s="274"/>
      <c r="J321" s="274"/>
      <c r="K321" s="274"/>
      <c r="L321" s="274"/>
      <c r="M321" s="274"/>
      <c r="N321" s="189"/>
      <c r="O321" s="189"/>
      <c r="P321" s="189"/>
      <c r="Q321" s="189"/>
      <c r="R321" s="189"/>
      <c r="S321" s="189"/>
      <c r="T321" s="189"/>
    </row>
  </sheetData>
  <sortState ref="A8:T278">
    <sortCondition descending="1" ref="R7:R278"/>
  </sortState>
  <mergeCells count="21">
    <mergeCell ref="A321:M321"/>
    <mergeCell ref="A1:T1"/>
    <mergeCell ref="A2:T2"/>
    <mergeCell ref="L4:Q4"/>
    <mergeCell ref="R4:T4"/>
    <mergeCell ref="A5:A6"/>
    <mergeCell ref="B5:F5"/>
    <mergeCell ref="G5:K5"/>
    <mergeCell ref="L5:N5"/>
    <mergeCell ref="O5:Q5"/>
    <mergeCell ref="R5:T5"/>
    <mergeCell ref="E319:F319"/>
    <mergeCell ref="J319:K319"/>
    <mergeCell ref="M319:N319"/>
    <mergeCell ref="P319:Q319"/>
    <mergeCell ref="S319:T319"/>
    <mergeCell ref="E320:F320"/>
    <mergeCell ref="J320:K320"/>
    <mergeCell ref="M320:N320"/>
    <mergeCell ref="P320:Q320"/>
    <mergeCell ref="S320:T320"/>
  </mergeCells>
  <phoneticPr fontId="2" type="noConversion"/>
  <pageMargins left="0.19685039370078741" right="0.15748031496062992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1"/>
  <sheetViews>
    <sheetView workbookViewId="0">
      <pane ySplit="6" topLeftCell="A302" activePane="bottomLeft" state="frozenSplit"/>
      <selection pane="bottomLeft" activeCell="V318" sqref="V318"/>
    </sheetView>
  </sheetViews>
  <sheetFormatPr defaultRowHeight="15.75"/>
  <cols>
    <col min="1" max="1" width="16.125" style="76" customWidth="1"/>
    <col min="2" max="4" width="5.875" style="76" customWidth="1"/>
    <col min="5" max="6" width="5.625" style="76" customWidth="1"/>
    <col min="7" max="9" width="5.875" style="76" customWidth="1"/>
    <col min="10" max="11" width="5.625" style="76" customWidth="1"/>
    <col min="12" max="12" width="5.875" style="76" customWidth="1"/>
    <col min="13" max="14" width="5.625" style="76" customWidth="1"/>
    <col min="15" max="15" width="6.625" style="76" customWidth="1"/>
    <col min="16" max="17" width="5.625" style="76" customWidth="1"/>
    <col min="18" max="18" width="6.625" style="76" customWidth="1"/>
    <col min="19" max="20" width="5.625" style="76" customWidth="1"/>
    <col min="21" max="21" width="6.625" style="76" customWidth="1"/>
    <col min="22" max="23" width="5.625" style="76" customWidth="1"/>
    <col min="24" max="250" width="9" style="76"/>
    <col min="251" max="251" width="16.125" style="76" customWidth="1"/>
    <col min="252" max="254" width="5.875" style="76" customWidth="1"/>
    <col min="255" max="256" width="5.625" style="76" customWidth="1"/>
    <col min="257" max="259" width="5.875" style="76" customWidth="1"/>
    <col min="260" max="261" width="5.625" style="76" customWidth="1"/>
    <col min="262" max="262" width="5.875" style="76" customWidth="1"/>
    <col min="263" max="264" width="5.625" style="76" customWidth="1"/>
    <col min="265" max="265" width="5.875" style="76" customWidth="1"/>
    <col min="266" max="267" width="5.625" style="76" customWidth="1"/>
    <col min="268" max="268" width="6.625" style="76" customWidth="1"/>
    <col min="269" max="270" width="5.625" style="76" customWidth="1"/>
    <col min="271" max="271" width="6.625" style="76" customWidth="1"/>
    <col min="272" max="273" width="5.625" style="76" customWidth="1"/>
    <col min="274" max="274" width="6.625" style="76" customWidth="1"/>
    <col min="275" max="276" width="5.625" style="76" customWidth="1"/>
    <col min="277" max="277" width="6.625" style="76" customWidth="1"/>
    <col min="278" max="279" width="5.625" style="76" customWidth="1"/>
    <col min="280" max="506" width="9" style="76"/>
    <col min="507" max="507" width="16.125" style="76" customWidth="1"/>
    <col min="508" max="510" width="5.875" style="76" customWidth="1"/>
    <col min="511" max="512" width="5.625" style="76" customWidth="1"/>
    <col min="513" max="515" width="5.875" style="76" customWidth="1"/>
    <col min="516" max="517" width="5.625" style="76" customWidth="1"/>
    <col min="518" max="518" width="5.875" style="76" customWidth="1"/>
    <col min="519" max="520" width="5.625" style="76" customWidth="1"/>
    <col min="521" max="521" width="5.875" style="76" customWidth="1"/>
    <col min="522" max="523" width="5.625" style="76" customWidth="1"/>
    <col min="524" max="524" width="6.625" style="76" customWidth="1"/>
    <col min="525" max="526" width="5.625" style="76" customWidth="1"/>
    <col min="527" max="527" width="6.625" style="76" customWidth="1"/>
    <col min="528" max="529" width="5.625" style="76" customWidth="1"/>
    <col min="530" max="530" width="6.625" style="76" customWidth="1"/>
    <col min="531" max="532" width="5.625" style="76" customWidth="1"/>
    <col min="533" max="533" width="6.625" style="76" customWidth="1"/>
    <col min="534" max="535" width="5.625" style="76" customWidth="1"/>
    <col min="536" max="762" width="9" style="76"/>
    <col min="763" max="763" width="16.125" style="76" customWidth="1"/>
    <col min="764" max="766" width="5.875" style="76" customWidth="1"/>
    <col min="767" max="768" width="5.625" style="76" customWidth="1"/>
    <col min="769" max="771" width="5.875" style="76" customWidth="1"/>
    <col min="772" max="773" width="5.625" style="76" customWidth="1"/>
    <col min="774" max="774" width="5.875" style="76" customWidth="1"/>
    <col min="775" max="776" width="5.625" style="76" customWidth="1"/>
    <col min="777" max="777" width="5.875" style="76" customWidth="1"/>
    <col min="778" max="779" width="5.625" style="76" customWidth="1"/>
    <col min="780" max="780" width="6.625" style="76" customWidth="1"/>
    <col min="781" max="782" width="5.625" style="76" customWidth="1"/>
    <col min="783" max="783" width="6.625" style="76" customWidth="1"/>
    <col min="784" max="785" width="5.625" style="76" customWidth="1"/>
    <col min="786" max="786" width="6.625" style="76" customWidth="1"/>
    <col min="787" max="788" width="5.625" style="76" customWidth="1"/>
    <col min="789" max="789" width="6.625" style="76" customWidth="1"/>
    <col min="790" max="791" width="5.625" style="76" customWidth="1"/>
    <col min="792" max="1018" width="9" style="76"/>
    <col min="1019" max="1019" width="16.125" style="76" customWidth="1"/>
    <col min="1020" max="1022" width="5.875" style="76" customWidth="1"/>
    <col min="1023" max="1024" width="5.625" style="76" customWidth="1"/>
    <col min="1025" max="1027" width="5.875" style="76" customWidth="1"/>
    <col min="1028" max="1029" width="5.625" style="76" customWidth="1"/>
    <col min="1030" max="1030" width="5.875" style="76" customWidth="1"/>
    <col min="1031" max="1032" width="5.625" style="76" customWidth="1"/>
    <col min="1033" max="1033" width="5.875" style="76" customWidth="1"/>
    <col min="1034" max="1035" width="5.625" style="76" customWidth="1"/>
    <col min="1036" max="1036" width="6.625" style="76" customWidth="1"/>
    <col min="1037" max="1038" width="5.625" style="76" customWidth="1"/>
    <col min="1039" max="1039" width="6.625" style="76" customWidth="1"/>
    <col min="1040" max="1041" width="5.625" style="76" customWidth="1"/>
    <col min="1042" max="1042" width="6.625" style="76" customWidth="1"/>
    <col min="1043" max="1044" width="5.625" style="76" customWidth="1"/>
    <col min="1045" max="1045" width="6.625" style="76" customWidth="1"/>
    <col min="1046" max="1047" width="5.625" style="76" customWidth="1"/>
    <col min="1048" max="1274" width="9" style="76"/>
    <col min="1275" max="1275" width="16.125" style="76" customWidth="1"/>
    <col min="1276" max="1278" width="5.875" style="76" customWidth="1"/>
    <col min="1279" max="1280" width="5.625" style="76" customWidth="1"/>
    <col min="1281" max="1283" width="5.875" style="76" customWidth="1"/>
    <col min="1284" max="1285" width="5.625" style="76" customWidth="1"/>
    <col min="1286" max="1286" width="5.875" style="76" customWidth="1"/>
    <col min="1287" max="1288" width="5.625" style="76" customWidth="1"/>
    <col min="1289" max="1289" width="5.875" style="76" customWidth="1"/>
    <col min="1290" max="1291" width="5.625" style="76" customWidth="1"/>
    <col min="1292" max="1292" width="6.625" style="76" customWidth="1"/>
    <col min="1293" max="1294" width="5.625" style="76" customWidth="1"/>
    <col min="1295" max="1295" width="6.625" style="76" customWidth="1"/>
    <col min="1296" max="1297" width="5.625" style="76" customWidth="1"/>
    <col min="1298" max="1298" width="6.625" style="76" customWidth="1"/>
    <col min="1299" max="1300" width="5.625" style="76" customWidth="1"/>
    <col min="1301" max="1301" width="6.625" style="76" customWidth="1"/>
    <col min="1302" max="1303" width="5.625" style="76" customWidth="1"/>
    <col min="1304" max="1530" width="9" style="76"/>
    <col min="1531" max="1531" width="16.125" style="76" customWidth="1"/>
    <col min="1532" max="1534" width="5.875" style="76" customWidth="1"/>
    <col min="1535" max="1536" width="5.625" style="76" customWidth="1"/>
    <col min="1537" max="1539" width="5.875" style="76" customWidth="1"/>
    <col min="1540" max="1541" width="5.625" style="76" customWidth="1"/>
    <col min="1542" max="1542" width="5.875" style="76" customWidth="1"/>
    <col min="1543" max="1544" width="5.625" style="76" customWidth="1"/>
    <col min="1545" max="1545" width="5.875" style="76" customWidth="1"/>
    <col min="1546" max="1547" width="5.625" style="76" customWidth="1"/>
    <col min="1548" max="1548" width="6.625" style="76" customWidth="1"/>
    <col min="1549" max="1550" width="5.625" style="76" customWidth="1"/>
    <col min="1551" max="1551" width="6.625" style="76" customWidth="1"/>
    <col min="1552" max="1553" width="5.625" style="76" customWidth="1"/>
    <col min="1554" max="1554" width="6.625" style="76" customWidth="1"/>
    <col min="1555" max="1556" width="5.625" style="76" customWidth="1"/>
    <col min="1557" max="1557" width="6.625" style="76" customWidth="1"/>
    <col min="1558" max="1559" width="5.625" style="76" customWidth="1"/>
    <col min="1560" max="1786" width="9" style="76"/>
    <col min="1787" max="1787" width="16.125" style="76" customWidth="1"/>
    <col min="1788" max="1790" width="5.875" style="76" customWidth="1"/>
    <col min="1791" max="1792" width="5.625" style="76" customWidth="1"/>
    <col min="1793" max="1795" width="5.875" style="76" customWidth="1"/>
    <col min="1796" max="1797" width="5.625" style="76" customWidth="1"/>
    <col min="1798" max="1798" width="5.875" style="76" customWidth="1"/>
    <col min="1799" max="1800" width="5.625" style="76" customWidth="1"/>
    <col min="1801" max="1801" width="5.875" style="76" customWidth="1"/>
    <col min="1802" max="1803" width="5.625" style="76" customWidth="1"/>
    <col min="1804" max="1804" width="6.625" style="76" customWidth="1"/>
    <col min="1805" max="1806" width="5.625" style="76" customWidth="1"/>
    <col min="1807" max="1807" width="6.625" style="76" customWidth="1"/>
    <col min="1808" max="1809" width="5.625" style="76" customWidth="1"/>
    <col min="1810" max="1810" width="6.625" style="76" customWidth="1"/>
    <col min="1811" max="1812" width="5.625" style="76" customWidth="1"/>
    <col min="1813" max="1813" width="6.625" style="76" customWidth="1"/>
    <col min="1814" max="1815" width="5.625" style="76" customWidth="1"/>
    <col min="1816" max="2042" width="9" style="76"/>
    <col min="2043" max="2043" width="16.125" style="76" customWidth="1"/>
    <col min="2044" max="2046" width="5.875" style="76" customWidth="1"/>
    <col min="2047" max="2048" width="5.625" style="76" customWidth="1"/>
    <col min="2049" max="2051" width="5.875" style="76" customWidth="1"/>
    <col min="2052" max="2053" width="5.625" style="76" customWidth="1"/>
    <col min="2054" max="2054" width="5.875" style="76" customWidth="1"/>
    <col min="2055" max="2056" width="5.625" style="76" customWidth="1"/>
    <col min="2057" max="2057" width="5.875" style="76" customWidth="1"/>
    <col min="2058" max="2059" width="5.625" style="76" customWidth="1"/>
    <col min="2060" max="2060" width="6.625" style="76" customWidth="1"/>
    <col min="2061" max="2062" width="5.625" style="76" customWidth="1"/>
    <col min="2063" max="2063" width="6.625" style="76" customWidth="1"/>
    <col min="2064" max="2065" width="5.625" style="76" customWidth="1"/>
    <col min="2066" max="2066" width="6.625" style="76" customWidth="1"/>
    <col min="2067" max="2068" width="5.625" style="76" customWidth="1"/>
    <col min="2069" max="2069" width="6.625" style="76" customWidth="1"/>
    <col min="2070" max="2071" width="5.625" style="76" customWidth="1"/>
    <col min="2072" max="2298" width="9" style="76"/>
    <col min="2299" max="2299" width="16.125" style="76" customWidth="1"/>
    <col min="2300" max="2302" width="5.875" style="76" customWidth="1"/>
    <col min="2303" max="2304" width="5.625" style="76" customWidth="1"/>
    <col min="2305" max="2307" width="5.875" style="76" customWidth="1"/>
    <col min="2308" max="2309" width="5.625" style="76" customWidth="1"/>
    <col min="2310" max="2310" width="5.875" style="76" customWidth="1"/>
    <col min="2311" max="2312" width="5.625" style="76" customWidth="1"/>
    <col min="2313" max="2313" width="5.875" style="76" customWidth="1"/>
    <col min="2314" max="2315" width="5.625" style="76" customWidth="1"/>
    <col min="2316" max="2316" width="6.625" style="76" customWidth="1"/>
    <col min="2317" max="2318" width="5.625" style="76" customWidth="1"/>
    <col min="2319" max="2319" width="6.625" style="76" customWidth="1"/>
    <col min="2320" max="2321" width="5.625" style="76" customWidth="1"/>
    <col min="2322" max="2322" width="6.625" style="76" customWidth="1"/>
    <col min="2323" max="2324" width="5.625" style="76" customWidth="1"/>
    <col min="2325" max="2325" width="6.625" style="76" customWidth="1"/>
    <col min="2326" max="2327" width="5.625" style="76" customWidth="1"/>
    <col min="2328" max="2554" width="9" style="76"/>
    <col min="2555" max="2555" width="16.125" style="76" customWidth="1"/>
    <col min="2556" max="2558" width="5.875" style="76" customWidth="1"/>
    <col min="2559" max="2560" width="5.625" style="76" customWidth="1"/>
    <col min="2561" max="2563" width="5.875" style="76" customWidth="1"/>
    <col min="2564" max="2565" width="5.625" style="76" customWidth="1"/>
    <col min="2566" max="2566" width="5.875" style="76" customWidth="1"/>
    <col min="2567" max="2568" width="5.625" style="76" customWidth="1"/>
    <col min="2569" max="2569" width="5.875" style="76" customWidth="1"/>
    <col min="2570" max="2571" width="5.625" style="76" customWidth="1"/>
    <col min="2572" max="2572" width="6.625" style="76" customWidth="1"/>
    <col min="2573" max="2574" width="5.625" style="76" customWidth="1"/>
    <col min="2575" max="2575" width="6.625" style="76" customWidth="1"/>
    <col min="2576" max="2577" width="5.625" style="76" customWidth="1"/>
    <col min="2578" max="2578" width="6.625" style="76" customWidth="1"/>
    <col min="2579" max="2580" width="5.625" style="76" customWidth="1"/>
    <col min="2581" max="2581" width="6.625" style="76" customWidth="1"/>
    <col min="2582" max="2583" width="5.625" style="76" customWidth="1"/>
    <col min="2584" max="2810" width="9" style="76"/>
    <col min="2811" max="2811" width="16.125" style="76" customWidth="1"/>
    <col min="2812" max="2814" width="5.875" style="76" customWidth="1"/>
    <col min="2815" max="2816" width="5.625" style="76" customWidth="1"/>
    <col min="2817" max="2819" width="5.875" style="76" customWidth="1"/>
    <col min="2820" max="2821" width="5.625" style="76" customWidth="1"/>
    <col min="2822" max="2822" width="5.875" style="76" customWidth="1"/>
    <col min="2823" max="2824" width="5.625" style="76" customWidth="1"/>
    <col min="2825" max="2825" width="5.875" style="76" customWidth="1"/>
    <col min="2826" max="2827" width="5.625" style="76" customWidth="1"/>
    <col min="2828" max="2828" width="6.625" style="76" customWidth="1"/>
    <col min="2829" max="2830" width="5.625" style="76" customWidth="1"/>
    <col min="2831" max="2831" width="6.625" style="76" customWidth="1"/>
    <col min="2832" max="2833" width="5.625" style="76" customWidth="1"/>
    <col min="2834" max="2834" width="6.625" style="76" customWidth="1"/>
    <col min="2835" max="2836" width="5.625" style="76" customWidth="1"/>
    <col min="2837" max="2837" width="6.625" style="76" customWidth="1"/>
    <col min="2838" max="2839" width="5.625" style="76" customWidth="1"/>
    <col min="2840" max="3066" width="9" style="76"/>
    <col min="3067" max="3067" width="16.125" style="76" customWidth="1"/>
    <col min="3068" max="3070" width="5.875" style="76" customWidth="1"/>
    <col min="3071" max="3072" width="5.625" style="76" customWidth="1"/>
    <col min="3073" max="3075" width="5.875" style="76" customWidth="1"/>
    <col min="3076" max="3077" width="5.625" style="76" customWidth="1"/>
    <col min="3078" max="3078" width="5.875" style="76" customWidth="1"/>
    <col min="3079" max="3080" width="5.625" style="76" customWidth="1"/>
    <col min="3081" max="3081" width="5.875" style="76" customWidth="1"/>
    <col min="3082" max="3083" width="5.625" style="76" customWidth="1"/>
    <col min="3084" max="3084" width="6.625" style="76" customWidth="1"/>
    <col min="3085" max="3086" width="5.625" style="76" customWidth="1"/>
    <col min="3087" max="3087" width="6.625" style="76" customWidth="1"/>
    <col min="3088" max="3089" width="5.625" style="76" customWidth="1"/>
    <col min="3090" max="3090" width="6.625" style="76" customWidth="1"/>
    <col min="3091" max="3092" width="5.625" style="76" customWidth="1"/>
    <col min="3093" max="3093" width="6.625" style="76" customWidth="1"/>
    <col min="3094" max="3095" width="5.625" style="76" customWidth="1"/>
    <col min="3096" max="3322" width="9" style="76"/>
    <col min="3323" max="3323" width="16.125" style="76" customWidth="1"/>
    <col min="3324" max="3326" width="5.875" style="76" customWidth="1"/>
    <col min="3327" max="3328" width="5.625" style="76" customWidth="1"/>
    <col min="3329" max="3331" width="5.875" style="76" customWidth="1"/>
    <col min="3332" max="3333" width="5.625" style="76" customWidth="1"/>
    <col min="3334" max="3334" width="5.875" style="76" customWidth="1"/>
    <col min="3335" max="3336" width="5.625" style="76" customWidth="1"/>
    <col min="3337" max="3337" width="5.875" style="76" customWidth="1"/>
    <col min="3338" max="3339" width="5.625" style="76" customWidth="1"/>
    <col min="3340" max="3340" width="6.625" style="76" customWidth="1"/>
    <col min="3341" max="3342" width="5.625" style="76" customWidth="1"/>
    <col min="3343" max="3343" width="6.625" style="76" customWidth="1"/>
    <col min="3344" max="3345" width="5.625" style="76" customWidth="1"/>
    <col min="3346" max="3346" width="6.625" style="76" customWidth="1"/>
    <col min="3347" max="3348" width="5.625" style="76" customWidth="1"/>
    <col min="3349" max="3349" width="6.625" style="76" customWidth="1"/>
    <col min="3350" max="3351" width="5.625" style="76" customWidth="1"/>
    <col min="3352" max="3578" width="9" style="76"/>
    <col min="3579" max="3579" width="16.125" style="76" customWidth="1"/>
    <col min="3580" max="3582" width="5.875" style="76" customWidth="1"/>
    <col min="3583" max="3584" width="5.625" style="76" customWidth="1"/>
    <col min="3585" max="3587" width="5.875" style="76" customWidth="1"/>
    <col min="3588" max="3589" width="5.625" style="76" customWidth="1"/>
    <col min="3590" max="3590" width="5.875" style="76" customWidth="1"/>
    <col min="3591" max="3592" width="5.625" style="76" customWidth="1"/>
    <col min="3593" max="3593" width="5.875" style="76" customWidth="1"/>
    <col min="3594" max="3595" width="5.625" style="76" customWidth="1"/>
    <col min="3596" max="3596" width="6.625" style="76" customWidth="1"/>
    <col min="3597" max="3598" width="5.625" style="76" customWidth="1"/>
    <col min="3599" max="3599" width="6.625" style="76" customWidth="1"/>
    <col min="3600" max="3601" width="5.625" style="76" customWidth="1"/>
    <col min="3602" max="3602" width="6.625" style="76" customWidth="1"/>
    <col min="3603" max="3604" width="5.625" style="76" customWidth="1"/>
    <col min="3605" max="3605" width="6.625" style="76" customWidth="1"/>
    <col min="3606" max="3607" width="5.625" style="76" customWidth="1"/>
    <col min="3608" max="3834" width="9" style="76"/>
    <col min="3835" max="3835" width="16.125" style="76" customWidth="1"/>
    <col min="3836" max="3838" width="5.875" style="76" customWidth="1"/>
    <col min="3839" max="3840" width="5.625" style="76" customWidth="1"/>
    <col min="3841" max="3843" width="5.875" style="76" customWidth="1"/>
    <col min="3844" max="3845" width="5.625" style="76" customWidth="1"/>
    <col min="3846" max="3846" width="5.875" style="76" customWidth="1"/>
    <col min="3847" max="3848" width="5.625" style="76" customWidth="1"/>
    <col min="3849" max="3849" width="5.875" style="76" customWidth="1"/>
    <col min="3850" max="3851" width="5.625" style="76" customWidth="1"/>
    <col min="3852" max="3852" width="6.625" style="76" customWidth="1"/>
    <col min="3853" max="3854" width="5.625" style="76" customWidth="1"/>
    <col min="3855" max="3855" width="6.625" style="76" customWidth="1"/>
    <col min="3856" max="3857" width="5.625" style="76" customWidth="1"/>
    <col min="3858" max="3858" width="6.625" style="76" customWidth="1"/>
    <col min="3859" max="3860" width="5.625" style="76" customWidth="1"/>
    <col min="3861" max="3861" width="6.625" style="76" customWidth="1"/>
    <col min="3862" max="3863" width="5.625" style="76" customWidth="1"/>
    <col min="3864" max="4090" width="9" style="76"/>
    <col min="4091" max="4091" width="16.125" style="76" customWidth="1"/>
    <col min="4092" max="4094" width="5.875" style="76" customWidth="1"/>
    <col min="4095" max="4096" width="5.625" style="76" customWidth="1"/>
    <col min="4097" max="4099" width="5.875" style="76" customWidth="1"/>
    <col min="4100" max="4101" width="5.625" style="76" customWidth="1"/>
    <col min="4102" max="4102" width="5.875" style="76" customWidth="1"/>
    <col min="4103" max="4104" width="5.625" style="76" customWidth="1"/>
    <col min="4105" max="4105" width="5.875" style="76" customWidth="1"/>
    <col min="4106" max="4107" width="5.625" style="76" customWidth="1"/>
    <col min="4108" max="4108" width="6.625" style="76" customWidth="1"/>
    <col min="4109" max="4110" width="5.625" style="76" customWidth="1"/>
    <col min="4111" max="4111" width="6.625" style="76" customWidth="1"/>
    <col min="4112" max="4113" width="5.625" style="76" customWidth="1"/>
    <col min="4114" max="4114" width="6.625" style="76" customWidth="1"/>
    <col min="4115" max="4116" width="5.625" style="76" customWidth="1"/>
    <col min="4117" max="4117" width="6.625" style="76" customWidth="1"/>
    <col min="4118" max="4119" width="5.625" style="76" customWidth="1"/>
    <col min="4120" max="4346" width="9" style="76"/>
    <col min="4347" max="4347" width="16.125" style="76" customWidth="1"/>
    <col min="4348" max="4350" width="5.875" style="76" customWidth="1"/>
    <col min="4351" max="4352" width="5.625" style="76" customWidth="1"/>
    <col min="4353" max="4355" width="5.875" style="76" customWidth="1"/>
    <col min="4356" max="4357" width="5.625" style="76" customWidth="1"/>
    <col min="4358" max="4358" width="5.875" style="76" customWidth="1"/>
    <col min="4359" max="4360" width="5.625" style="76" customWidth="1"/>
    <col min="4361" max="4361" width="5.875" style="76" customWidth="1"/>
    <col min="4362" max="4363" width="5.625" style="76" customWidth="1"/>
    <col min="4364" max="4364" width="6.625" style="76" customWidth="1"/>
    <col min="4365" max="4366" width="5.625" style="76" customWidth="1"/>
    <col min="4367" max="4367" width="6.625" style="76" customWidth="1"/>
    <col min="4368" max="4369" width="5.625" style="76" customWidth="1"/>
    <col min="4370" max="4370" width="6.625" style="76" customWidth="1"/>
    <col min="4371" max="4372" width="5.625" style="76" customWidth="1"/>
    <col min="4373" max="4373" width="6.625" style="76" customWidth="1"/>
    <col min="4374" max="4375" width="5.625" style="76" customWidth="1"/>
    <col min="4376" max="4602" width="9" style="76"/>
    <col min="4603" max="4603" width="16.125" style="76" customWidth="1"/>
    <col min="4604" max="4606" width="5.875" style="76" customWidth="1"/>
    <col min="4607" max="4608" width="5.625" style="76" customWidth="1"/>
    <col min="4609" max="4611" width="5.875" style="76" customWidth="1"/>
    <col min="4612" max="4613" width="5.625" style="76" customWidth="1"/>
    <col min="4614" max="4614" width="5.875" style="76" customWidth="1"/>
    <col min="4615" max="4616" width="5.625" style="76" customWidth="1"/>
    <col min="4617" max="4617" width="5.875" style="76" customWidth="1"/>
    <col min="4618" max="4619" width="5.625" style="76" customWidth="1"/>
    <col min="4620" max="4620" width="6.625" style="76" customWidth="1"/>
    <col min="4621" max="4622" width="5.625" style="76" customWidth="1"/>
    <col min="4623" max="4623" width="6.625" style="76" customWidth="1"/>
    <col min="4624" max="4625" width="5.625" style="76" customWidth="1"/>
    <col min="4626" max="4626" width="6.625" style="76" customWidth="1"/>
    <col min="4627" max="4628" width="5.625" style="76" customWidth="1"/>
    <col min="4629" max="4629" width="6.625" style="76" customWidth="1"/>
    <col min="4630" max="4631" width="5.625" style="76" customWidth="1"/>
    <col min="4632" max="4858" width="9" style="76"/>
    <col min="4859" max="4859" width="16.125" style="76" customWidth="1"/>
    <col min="4860" max="4862" width="5.875" style="76" customWidth="1"/>
    <col min="4863" max="4864" width="5.625" style="76" customWidth="1"/>
    <col min="4865" max="4867" width="5.875" style="76" customWidth="1"/>
    <col min="4868" max="4869" width="5.625" style="76" customWidth="1"/>
    <col min="4870" max="4870" width="5.875" style="76" customWidth="1"/>
    <col min="4871" max="4872" width="5.625" style="76" customWidth="1"/>
    <col min="4873" max="4873" width="5.875" style="76" customWidth="1"/>
    <col min="4874" max="4875" width="5.625" style="76" customWidth="1"/>
    <col min="4876" max="4876" width="6.625" style="76" customWidth="1"/>
    <col min="4877" max="4878" width="5.625" style="76" customWidth="1"/>
    <col min="4879" max="4879" width="6.625" style="76" customWidth="1"/>
    <col min="4880" max="4881" width="5.625" style="76" customWidth="1"/>
    <col min="4882" max="4882" width="6.625" style="76" customWidth="1"/>
    <col min="4883" max="4884" width="5.625" style="76" customWidth="1"/>
    <col min="4885" max="4885" width="6.625" style="76" customWidth="1"/>
    <col min="4886" max="4887" width="5.625" style="76" customWidth="1"/>
    <col min="4888" max="5114" width="9" style="76"/>
    <col min="5115" max="5115" width="16.125" style="76" customWidth="1"/>
    <col min="5116" max="5118" width="5.875" style="76" customWidth="1"/>
    <col min="5119" max="5120" width="5.625" style="76" customWidth="1"/>
    <col min="5121" max="5123" width="5.875" style="76" customWidth="1"/>
    <col min="5124" max="5125" width="5.625" style="76" customWidth="1"/>
    <col min="5126" max="5126" width="5.875" style="76" customWidth="1"/>
    <col min="5127" max="5128" width="5.625" style="76" customWidth="1"/>
    <col min="5129" max="5129" width="5.875" style="76" customWidth="1"/>
    <col min="5130" max="5131" width="5.625" style="76" customWidth="1"/>
    <col min="5132" max="5132" width="6.625" style="76" customWidth="1"/>
    <col min="5133" max="5134" width="5.625" style="76" customWidth="1"/>
    <col min="5135" max="5135" width="6.625" style="76" customWidth="1"/>
    <col min="5136" max="5137" width="5.625" style="76" customWidth="1"/>
    <col min="5138" max="5138" width="6.625" style="76" customWidth="1"/>
    <col min="5139" max="5140" width="5.625" style="76" customWidth="1"/>
    <col min="5141" max="5141" width="6.625" style="76" customWidth="1"/>
    <col min="5142" max="5143" width="5.625" style="76" customWidth="1"/>
    <col min="5144" max="5370" width="9" style="76"/>
    <col min="5371" max="5371" width="16.125" style="76" customWidth="1"/>
    <col min="5372" max="5374" width="5.875" style="76" customWidth="1"/>
    <col min="5375" max="5376" width="5.625" style="76" customWidth="1"/>
    <col min="5377" max="5379" width="5.875" style="76" customWidth="1"/>
    <col min="5380" max="5381" width="5.625" style="76" customWidth="1"/>
    <col min="5382" max="5382" width="5.875" style="76" customWidth="1"/>
    <col min="5383" max="5384" width="5.625" style="76" customWidth="1"/>
    <col min="5385" max="5385" width="5.875" style="76" customWidth="1"/>
    <col min="5386" max="5387" width="5.625" style="76" customWidth="1"/>
    <col min="5388" max="5388" width="6.625" style="76" customWidth="1"/>
    <col min="5389" max="5390" width="5.625" style="76" customWidth="1"/>
    <col min="5391" max="5391" width="6.625" style="76" customWidth="1"/>
    <col min="5392" max="5393" width="5.625" style="76" customWidth="1"/>
    <col min="5394" max="5394" width="6.625" style="76" customWidth="1"/>
    <col min="5395" max="5396" width="5.625" style="76" customWidth="1"/>
    <col min="5397" max="5397" width="6.625" style="76" customWidth="1"/>
    <col min="5398" max="5399" width="5.625" style="76" customWidth="1"/>
    <col min="5400" max="5626" width="9" style="76"/>
    <col min="5627" max="5627" width="16.125" style="76" customWidth="1"/>
    <col min="5628" max="5630" width="5.875" style="76" customWidth="1"/>
    <col min="5631" max="5632" width="5.625" style="76" customWidth="1"/>
    <col min="5633" max="5635" width="5.875" style="76" customWidth="1"/>
    <col min="5636" max="5637" width="5.625" style="76" customWidth="1"/>
    <col min="5638" max="5638" width="5.875" style="76" customWidth="1"/>
    <col min="5639" max="5640" width="5.625" style="76" customWidth="1"/>
    <col min="5641" max="5641" width="5.875" style="76" customWidth="1"/>
    <col min="5642" max="5643" width="5.625" style="76" customWidth="1"/>
    <col min="5644" max="5644" width="6.625" style="76" customWidth="1"/>
    <col min="5645" max="5646" width="5.625" style="76" customWidth="1"/>
    <col min="5647" max="5647" width="6.625" style="76" customWidth="1"/>
    <col min="5648" max="5649" width="5.625" style="76" customWidth="1"/>
    <col min="5650" max="5650" width="6.625" style="76" customWidth="1"/>
    <col min="5651" max="5652" width="5.625" style="76" customWidth="1"/>
    <col min="5653" max="5653" width="6.625" style="76" customWidth="1"/>
    <col min="5654" max="5655" width="5.625" style="76" customWidth="1"/>
    <col min="5656" max="5882" width="9" style="76"/>
    <col min="5883" max="5883" width="16.125" style="76" customWidth="1"/>
    <col min="5884" max="5886" width="5.875" style="76" customWidth="1"/>
    <col min="5887" max="5888" width="5.625" style="76" customWidth="1"/>
    <col min="5889" max="5891" width="5.875" style="76" customWidth="1"/>
    <col min="5892" max="5893" width="5.625" style="76" customWidth="1"/>
    <col min="5894" max="5894" width="5.875" style="76" customWidth="1"/>
    <col min="5895" max="5896" width="5.625" style="76" customWidth="1"/>
    <col min="5897" max="5897" width="5.875" style="76" customWidth="1"/>
    <col min="5898" max="5899" width="5.625" style="76" customWidth="1"/>
    <col min="5900" max="5900" width="6.625" style="76" customWidth="1"/>
    <col min="5901" max="5902" width="5.625" style="76" customWidth="1"/>
    <col min="5903" max="5903" width="6.625" style="76" customWidth="1"/>
    <col min="5904" max="5905" width="5.625" style="76" customWidth="1"/>
    <col min="5906" max="5906" width="6.625" style="76" customWidth="1"/>
    <col min="5907" max="5908" width="5.625" style="76" customWidth="1"/>
    <col min="5909" max="5909" width="6.625" style="76" customWidth="1"/>
    <col min="5910" max="5911" width="5.625" style="76" customWidth="1"/>
    <col min="5912" max="6138" width="9" style="76"/>
    <col min="6139" max="6139" width="16.125" style="76" customWidth="1"/>
    <col min="6140" max="6142" width="5.875" style="76" customWidth="1"/>
    <col min="6143" max="6144" width="5.625" style="76" customWidth="1"/>
    <col min="6145" max="6147" width="5.875" style="76" customWidth="1"/>
    <col min="6148" max="6149" width="5.625" style="76" customWidth="1"/>
    <col min="6150" max="6150" width="5.875" style="76" customWidth="1"/>
    <col min="6151" max="6152" width="5.625" style="76" customWidth="1"/>
    <col min="6153" max="6153" width="5.875" style="76" customWidth="1"/>
    <col min="6154" max="6155" width="5.625" style="76" customWidth="1"/>
    <col min="6156" max="6156" width="6.625" style="76" customWidth="1"/>
    <col min="6157" max="6158" width="5.625" style="76" customWidth="1"/>
    <col min="6159" max="6159" width="6.625" style="76" customWidth="1"/>
    <col min="6160" max="6161" width="5.625" style="76" customWidth="1"/>
    <col min="6162" max="6162" width="6.625" style="76" customWidth="1"/>
    <col min="6163" max="6164" width="5.625" style="76" customWidth="1"/>
    <col min="6165" max="6165" width="6.625" style="76" customWidth="1"/>
    <col min="6166" max="6167" width="5.625" style="76" customWidth="1"/>
    <col min="6168" max="6394" width="9" style="76"/>
    <col min="6395" max="6395" width="16.125" style="76" customWidth="1"/>
    <col min="6396" max="6398" width="5.875" style="76" customWidth="1"/>
    <col min="6399" max="6400" width="5.625" style="76" customWidth="1"/>
    <col min="6401" max="6403" width="5.875" style="76" customWidth="1"/>
    <col min="6404" max="6405" width="5.625" style="76" customWidth="1"/>
    <col min="6406" max="6406" width="5.875" style="76" customWidth="1"/>
    <col min="6407" max="6408" width="5.625" style="76" customWidth="1"/>
    <col min="6409" max="6409" width="5.875" style="76" customWidth="1"/>
    <col min="6410" max="6411" width="5.625" style="76" customWidth="1"/>
    <col min="6412" max="6412" width="6.625" style="76" customWidth="1"/>
    <col min="6413" max="6414" width="5.625" style="76" customWidth="1"/>
    <col min="6415" max="6415" width="6.625" style="76" customWidth="1"/>
    <col min="6416" max="6417" width="5.625" style="76" customWidth="1"/>
    <col min="6418" max="6418" width="6.625" style="76" customWidth="1"/>
    <col min="6419" max="6420" width="5.625" style="76" customWidth="1"/>
    <col min="6421" max="6421" width="6.625" style="76" customWidth="1"/>
    <col min="6422" max="6423" width="5.625" style="76" customWidth="1"/>
    <col min="6424" max="6650" width="9" style="76"/>
    <col min="6651" max="6651" width="16.125" style="76" customWidth="1"/>
    <col min="6652" max="6654" width="5.875" style="76" customWidth="1"/>
    <col min="6655" max="6656" width="5.625" style="76" customWidth="1"/>
    <col min="6657" max="6659" width="5.875" style="76" customWidth="1"/>
    <col min="6660" max="6661" width="5.625" style="76" customWidth="1"/>
    <col min="6662" max="6662" width="5.875" style="76" customWidth="1"/>
    <col min="6663" max="6664" width="5.625" style="76" customWidth="1"/>
    <col min="6665" max="6665" width="5.875" style="76" customWidth="1"/>
    <col min="6666" max="6667" width="5.625" style="76" customWidth="1"/>
    <col min="6668" max="6668" width="6.625" style="76" customWidth="1"/>
    <col min="6669" max="6670" width="5.625" style="76" customWidth="1"/>
    <col min="6671" max="6671" width="6.625" style="76" customWidth="1"/>
    <col min="6672" max="6673" width="5.625" style="76" customWidth="1"/>
    <col min="6674" max="6674" width="6.625" style="76" customWidth="1"/>
    <col min="6675" max="6676" width="5.625" style="76" customWidth="1"/>
    <col min="6677" max="6677" width="6.625" style="76" customWidth="1"/>
    <col min="6678" max="6679" width="5.625" style="76" customWidth="1"/>
    <col min="6680" max="6906" width="9" style="76"/>
    <col min="6907" max="6907" width="16.125" style="76" customWidth="1"/>
    <col min="6908" max="6910" width="5.875" style="76" customWidth="1"/>
    <col min="6911" max="6912" width="5.625" style="76" customWidth="1"/>
    <col min="6913" max="6915" width="5.875" style="76" customWidth="1"/>
    <col min="6916" max="6917" width="5.625" style="76" customWidth="1"/>
    <col min="6918" max="6918" width="5.875" style="76" customWidth="1"/>
    <col min="6919" max="6920" width="5.625" style="76" customWidth="1"/>
    <col min="6921" max="6921" width="5.875" style="76" customWidth="1"/>
    <col min="6922" max="6923" width="5.625" style="76" customWidth="1"/>
    <col min="6924" max="6924" width="6.625" style="76" customWidth="1"/>
    <col min="6925" max="6926" width="5.625" style="76" customWidth="1"/>
    <col min="6927" max="6927" width="6.625" style="76" customWidth="1"/>
    <col min="6928" max="6929" width="5.625" style="76" customWidth="1"/>
    <col min="6930" max="6930" width="6.625" style="76" customWidth="1"/>
    <col min="6931" max="6932" width="5.625" style="76" customWidth="1"/>
    <col min="6933" max="6933" width="6.625" style="76" customWidth="1"/>
    <col min="6934" max="6935" width="5.625" style="76" customWidth="1"/>
    <col min="6936" max="7162" width="9" style="76"/>
    <col min="7163" max="7163" width="16.125" style="76" customWidth="1"/>
    <col min="7164" max="7166" width="5.875" style="76" customWidth="1"/>
    <col min="7167" max="7168" width="5.625" style="76" customWidth="1"/>
    <col min="7169" max="7171" width="5.875" style="76" customWidth="1"/>
    <col min="7172" max="7173" width="5.625" style="76" customWidth="1"/>
    <col min="7174" max="7174" width="5.875" style="76" customWidth="1"/>
    <col min="7175" max="7176" width="5.625" style="76" customWidth="1"/>
    <col min="7177" max="7177" width="5.875" style="76" customWidth="1"/>
    <col min="7178" max="7179" width="5.625" style="76" customWidth="1"/>
    <col min="7180" max="7180" width="6.625" style="76" customWidth="1"/>
    <col min="7181" max="7182" width="5.625" style="76" customWidth="1"/>
    <col min="7183" max="7183" width="6.625" style="76" customWidth="1"/>
    <col min="7184" max="7185" width="5.625" style="76" customWidth="1"/>
    <col min="7186" max="7186" width="6.625" style="76" customWidth="1"/>
    <col min="7187" max="7188" width="5.625" style="76" customWidth="1"/>
    <col min="7189" max="7189" width="6.625" style="76" customWidth="1"/>
    <col min="7190" max="7191" width="5.625" style="76" customWidth="1"/>
    <col min="7192" max="7418" width="9" style="76"/>
    <col min="7419" max="7419" width="16.125" style="76" customWidth="1"/>
    <col min="7420" max="7422" width="5.875" style="76" customWidth="1"/>
    <col min="7423" max="7424" width="5.625" style="76" customWidth="1"/>
    <col min="7425" max="7427" width="5.875" style="76" customWidth="1"/>
    <col min="7428" max="7429" width="5.625" style="76" customWidth="1"/>
    <col min="7430" max="7430" width="5.875" style="76" customWidth="1"/>
    <col min="7431" max="7432" width="5.625" style="76" customWidth="1"/>
    <col min="7433" max="7433" width="5.875" style="76" customWidth="1"/>
    <col min="7434" max="7435" width="5.625" style="76" customWidth="1"/>
    <col min="7436" max="7436" width="6.625" style="76" customWidth="1"/>
    <col min="7437" max="7438" width="5.625" style="76" customWidth="1"/>
    <col min="7439" max="7439" width="6.625" style="76" customWidth="1"/>
    <col min="7440" max="7441" width="5.625" style="76" customWidth="1"/>
    <col min="7442" max="7442" width="6.625" style="76" customWidth="1"/>
    <col min="7443" max="7444" width="5.625" style="76" customWidth="1"/>
    <col min="7445" max="7445" width="6.625" style="76" customWidth="1"/>
    <col min="7446" max="7447" width="5.625" style="76" customWidth="1"/>
    <col min="7448" max="7674" width="9" style="76"/>
    <col min="7675" max="7675" width="16.125" style="76" customWidth="1"/>
    <col min="7676" max="7678" width="5.875" style="76" customWidth="1"/>
    <col min="7679" max="7680" width="5.625" style="76" customWidth="1"/>
    <col min="7681" max="7683" width="5.875" style="76" customWidth="1"/>
    <col min="7684" max="7685" width="5.625" style="76" customWidth="1"/>
    <col min="7686" max="7686" width="5.875" style="76" customWidth="1"/>
    <col min="7687" max="7688" width="5.625" style="76" customWidth="1"/>
    <col min="7689" max="7689" width="5.875" style="76" customWidth="1"/>
    <col min="7690" max="7691" width="5.625" style="76" customWidth="1"/>
    <col min="7692" max="7692" width="6.625" style="76" customWidth="1"/>
    <col min="7693" max="7694" width="5.625" style="76" customWidth="1"/>
    <col min="7695" max="7695" width="6.625" style="76" customWidth="1"/>
    <col min="7696" max="7697" width="5.625" style="76" customWidth="1"/>
    <col min="7698" max="7698" width="6.625" style="76" customWidth="1"/>
    <col min="7699" max="7700" width="5.625" style="76" customWidth="1"/>
    <col min="7701" max="7701" width="6.625" style="76" customWidth="1"/>
    <col min="7702" max="7703" width="5.625" style="76" customWidth="1"/>
    <col min="7704" max="7930" width="9" style="76"/>
    <col min="7931" max="7931" width="16.125" style="76" customWidth="1"/>
    <col min="7932" max="7934" width="5.875" style="76" customWidth="1"/>
    <col min="7935" max="7936" width="5.625" style="76" customWidth="1"/>
    <col min="7937" max="7939" width="5.875" style="76" customWidth="1"/>
    <col min="7940" max="7941" width="5.625" style="76" customWidth="1"/>
    <col min="7942" max="7942" width="5.875" style="76" customWidth="1"/>
    <col min="7943" max="7944" width="5.625" style="76" customWidth="1"/>
    <col min="7945" max="7945" width="5.875" style="76" customWidth="1"/>
    <col min="7946" max="7947" width="5.625" style="76" customWidth="1"/>
    <col min="7948" max="7948" width="6.625" style="76" customWidth="1"/>
    <col min="7949" max="7950" width="5.625" style="76" customWidth="1"/>
    <col min="7951" max="7951" width="6.625" style="76" customWidth="1"/>
    <col min="7952" max="7953" width="5.625" style="76" customWidth="1"/>
    <col min="7954" max="7954" width="6.625" style="76" customWidth="1"/>
    <col min="7955" max="7956" width="5.625" style="76" customWidth="1"/>
    <col min="7957" max="7957" width="6.625" style="76" customWidth="1"/>
    <col min="7958" max="7959" width="5.625" style="76" customWidth="1"/>
    <col min="7960" max="8186" width="9" style="76"/>
    <col min="8187" max="8187" width="16.125" style="76" customWidth="1"/>
    <col min="8188" max="8190" width="5.875" style="76" customWidth="1"/>
    <col min="8191" max="8192" width="5.625" style="76" customWidth="1"/>
    <col min="8193" max="8195" width="5.875" style="76" customWidth="1"/>
    <col min="8196" max="8197" width="5.625" style="76" customWidth="1"/>
    <col min="8198" max="8198" width="5.875" style="76" customWidth="1"/>
    <col min="8199" max="8200" width="5.625" style="76" customWidth="1"/>
    <col min="8201" max="8201" width="5.875" style="76" customWidth="1"/>
    <col min="8202" max="8203" width="5.625" style="76" customWidth="1"/>
    <col min="8204" max="8204" width="6.625" style="76" customWidth="1"/>
    <col min="8205" max="8206" width="5.625" style="76" customWidth="1"/>
    <col min="8207" max="8207" width="6.625" style="76" customWidth="1"/>
    <col min="8208" max="8209" width="5.625" style="76" customWidth="1"/>
    <col min="8210" max="8210" width="6.625" style="76" customWidth="1"/>
    <col min="8211" max="8212" width="5.625" style="76" customWidth="1"/>
    <col min="8213" max="8213" width="6.625" style="76" customWidth="1"/>
    <col min="8214" max="8215" width="5.625" style="76" customWidth="1"/>
    <col min="8216" max="8442" width="9" style="76"/>
    <col min="8443" max="8443" width="16.125" style="76" customWidth="1"/>
    <col min="8444" max="8446" width="5.875" style="76" customWidth="1"/>
    <col min="8447" max="8448" width="5.625" style="76" customWidth="1"/>
    <col min="8449" max="8451" width="5.875" style="76" customWidth="1"/>
    <col min="8452" max="8453" width="5.625" style="76" customWidth="1"/>
    <col min="8454" max="8454" width="5.875" style="76" customWidth="1"/>
    <col min="8455" max="8456" width="5.625" style="76" customWidth="1"/>
    <col min="8457" max="8457" width="5.875" style="76" customWidth="1"/>
    <col min="8458" max="8459" width="5.625" style="76" customWidth="1"/>
    <col min="8460" max="8460" width="6.625" style="76" customWidth="1"/>
    <col min="8461" max="8462" width="5.625" style="76" customWidth="1"/>
    <col min="8463" max="8463" width="6.625" style="76" customWidth="1"/>
    <col min="8464" max="8465" width="5.625" style="76" customWidth="1"/>
    <col min="8466" max="8466" width="6.625" style="76" customWidth="1"/>
    <col min="8467" max="8468" width="5.625" style="76" customWidth="1"/>
    <col min="8469" max="8469" width="6.625" style="76" customWidth="1"/>
    <col min="8470" max="8471" width="5.625" style="76" customWidth="1"/>
    <col min="8472" max="8698" width="9" style="76"/>
    <col min="8699" max="8699" width="16.125" style="76" customWidth="1"/>
    <col min="8700" max="8702" width="5.875" style="76" customWidth="1"/>
    <col min="8703" max="8704" width="5.625" style="76" customWidth="1"/>
    <col min="8705" max="8707" width="5.875" style="76" customWidth="1"/>
    <col min="8708" max="8709" width="5.625" style="76" customWidth="1"/>
    <col min="8710" max="8710" width="5.875" style="76" customWidth="1"/>
    <col min="8711" max="8712" width="5.625" style="76" customWidth="1"/>
    <col min="8713" max="8713" width="5.875" style="76" customWidth="1"/>
    <col min="8714" max="8715" width="5.625" style="76" customWidth="1"/>
    <col min="8716" max="8716" width="6.625" style="76" customWidth="1"/>
    <col min="8717" max="8718" width="5.625" style="76" customWidth="1"/>
    <col min="8719" max="8719" width="6.625" style="76" customWidth="1"/>
    <col min="8720" max="8721" width="5.625" style="76" customWidth="1"/>
    <col min="8722" max="8722" width="6.625" style="76" customWidth="1"/>
    <col min="8723" max="8724" width="5.625" style="76" customWidth="1"/>
    <col min="8725" max="8725" width="6.625" style="76" customWidth="1"/>
    <col min="8726" max="8727" width="5.625" style="76" customWidth="1"/>
    <col min="8728" max="8954" width="9" style="76"/>
    <col min="8955" max="8955" width="16.125" style="76" customWidth="1"/>
    <col min="8956" max="8958" width="5.875" style="76" customWidth="1"/>
    <col min="8959" max="8960" width="5.625" style="76" customWidth="1"/>
    <col min="8961" max="8963" width="5.875" style="76" customWidth="1"/>
    <col min="8964" max="8965" width="5.625" style="76" customWidth="1"/>
    <col min="8966" max="8966" width="5.875" style="76" customWidth="1"/>
    <col min="8967" max="8968" width="5.625" style="76" customWidth="1"/>
    <col min="8969" max="8969" width="5.875" style="76" customWidth="1"/>
    <col min="8970" max="8971" width="5.625" style="76" customWidth="1"/>
    <col min="8972" max="8972" width="6.625" style="76" customWidth="1"/>
    <col min="8973" max="8974" width="5.625" style="76" customWidth="1"/>
    <col min="8975" max="8975" width="6.625" style="76" customWidth="1"/>
    <col min="8976" max="8977" width="5.625" style="76" customWidth="1"/>
    <col min="8978" max="8978" width="6.625" style="76" customWidth="1"/>
    <col min="8979" max="8980" width="5.625" style="76" customWidth="1"/>
    <col min="8981" max="8981" width="6.625" style="76" customWidth="1"/>
    <col min="8982" max="8983" width="5.625" style="76" customWidth="1"/>
    <col min="8984" max="9210" width="9" style="76"/>
    <col min="9211" max="9211" width="16.125" style="76" customWidth="1"/>
    <col min="9212" max="9214" width="5.875" style="76" customWidth="1"/>
    <col min="9215" max="9216" width="5.625" style="76" customWidth="1"/>
    <col min="9217" max="9219" width="5.875" style="76" customWidth="1"/>
    <col min="9220" max="9221" width="5.625" style="76" customWidth="1"/>
    <col min="9222" max="9222" width="5.875" style="76" customWidth="1"/>
    <col min="9223" max="9224" width="5.625" style="76" customWidth="1"/>
    <col min="9225" max="9225" width="5.875" style="76" customWidth="1"/>
    <col min="9226" max="9227" width="5.625" style="76" customWidth="1"/>
    <col min="9228" max="9228" width="6.625" style="76" customWidth="1"/>
    <col min="9229" max="9230" width="5.625" style="76" customWidth="1"/>
    <col min="9231" max="9231" width="6.625" style="76" customWidth="1"/>
    <col min="9232" max="9233" width="5.625" style="76" customWidth="1"/>
    <col min="9234" max="9234" width="6.625" style="76" customWidth="1"/>
    <col min="9235" max="9236" width="5.625" style="76" customWidth="1"/>
    <col min="9237" max="9237" width="6.625" style="76" customWidth="1"/>
    <col min="9238" max="9239" width="5.625" style="76" customWidth="1"/>
    <col min="9240" max="9466" width="9" style="76"/>
    <col min="9467" max="9467" width="16.125" style="76" customWidth="1"/>
    <col min="9468" max="9470" width="5.875" style="76" customWidth="1"/>
    <col min="9471" max="9472" width="5.625" style="76" customWidth="1"/>
    <col min="9473" max="9475" width="5.875" style="76" customWidth="1"/>
    <col min="9476" max="9477" width="5.625" style="76" customWidth="1"/>
    <col min="9478" max="9478" width="5.875" style="76" customWidth="1"/>
    <col min="9479" max="9480" width="5.625" style="76" customWidth="1"/>
    <col min="9481" max="9481" width="5.875" style="76" customWidth="1"/>
    <col min="9482" max="9483" width="5.625" style="76" customWidth="1"/>
    <col min="9484" max="9484" width="6.625" style="76" customWidth="1"/>
    <col min="9485" max="9486" width="5.625" style="76" customWidth="1"/>
    <col min="9487" max="9487" width="6.625" style="76" customWidth="1"/>
    <col min="9488" max="9489" width="5.625" style="76" customWidth="1"/>
    <col min="9490" max="9490" width="6.625" style="76" customWidth="1"/>
    <col min="9491" max="9492" width="5.625" style="76" customWidth="1"/>
    <col min="9493" max="9493" width="6.625" style="76" customWidth="1"/>
    <col min="9494" max="9495" width="5.625" style="76" customWidth="1"/>
    <col min="9496" max="9722" width="9" style="76"/>
    <col min="9723" max="9723" width="16.125" style="76" customWidth="1"/>
    <col min="9724" max="9726" width="5.875" style="76" customWidth="1"/>
    <col min="9727" max="9728" width="5.625" style="76" customWidth="1"/>
    <col min="9729" max="9731" width="5.875" style="76" customWidth="1"/>
    <col min="9732" max="9733" width="5.625" style="76" customWidth="1"/>
    <col min="9734" max="9734" width="5.875" style="76" customWidth="1"/>
    <col min="9735" max="9736" width="5.625" style="76" customWidth="1"/>
    <col min="9737" max="9737" width="5.875" style="76" customWidth="1"/>
    <col min="9738" max="9739" width="5.625" style="76" customWidth="1"/>
    <col min="9740" max="9740" width="6.625" style="76" customWidth="1"/>
    <col min="9741" max="9742" width="5.625" style="76" customWidth="1"/>
    <col min="9743" max="9743" width="6.625" style="76" customWidth="1"/>
    <col min="9744" max="9745" width="5.625" style="76" customWidth="1"/>
    <col min="9746" max="9746" width="6.625" style="76" customWidth="1"/>
    <col min="9747" max="9748" width="5.625" style="76" customWidth="1"/>
    <col min="9749" max="9749" width="6.625" style="76" customWidth="1"/>
    <col min="9750" max="9751" width="5.625" style="76" customWidth="1"/>
    <col min="9752" max="9978" width="9" style="76"/>
    <col min="9979" max="9979" width="16.125" style="76" customWidth="1"/>
    <col min="9980" max="9982" width="5.875" style="76" customWidth="1"/>
    <col min="9983" max="9984" width="5.625" style="76" customWidth="1"/>
    <col min="9985" max="9987" width="5.875" style="76" customWidth="1"/>
    <col min="9988" max="9989" width="5.625" style="76" customWidth="1"/>
    <col min="9990" max="9990" width="5.875" style="76" customWidth="1"/>
    <col min="9991" max="9992" width="5.625" style="76" customWidth="1"/>
    <col min="9993" max="9993" width="5.875" style="76" customWidth="1"/>
    <col min="9994" max="9995" width="5.625" style="76" customWidth="1"/>
    <col min="9996" max="9996" width="6.625" style="76" customWidth="1"/>
    <col min="9997" max="9998" width="5.625" style="76" customWidth="1"/>
    <col min="9999" max="9999" width="6.625" style="76" customWidth="1"/>
    <col min="10000" max="10001" width="5.625" style="76" customWidth="1"/>
    <col min="10002" max="10002" width="6.625" style="76" customWidth="1"/>
    <col min="10003" max="10004" width="5.625" style="76" customWidth="1"/>
    <col min="10005" max="10005" width="6.625" style="76" customWidth="1"/>
    <col min="10006" max="10007" width="5.625" style="76" customWidth="1"/>
    <col min="10008" max="10234" width="9" style="76"/>
    <col min="10235" max="10235" width="16.125" style="76" customWidth="1"/>
    <col min="10236" max="10238" width="5.875" style="76" customWidth="1"/>
    <col min="10239" max="10240" width="5.625" style="76" customWidth="1"/>
    <col min="10241" max="10243" width="5.875" style="76" customWidth="1"/>
    <col min="10244" max="10245" width="5.625" style="76" customWidth="1"/>
    <col min="10246" max="10246" width="5.875" style="76" customWidth="1"/>
    <col min="10247" max="10248" width="5.625" style="76" customWidth="1"/>
    <col min="10249" max="10249" width="5.875" style="76" customWidth="1"/>
    <col min="10250" max="10251" width="5.625" style="76" customWidth="1"/>
    <col min="10252" max="10252" width="6.625" style="76" customWidth="1"/>
    <col min="10253" max="10254" width="5.625" style="76" customWidth="1"/>
    <col min="10255" max="10255" width="6.625" style="76" customWidth="1"/>
    <col min="10256" max="10257" width="5.625" style="76" customWidth="1"/>
    <col min="10258" max="10258" width="6.625" style="76" customWidth="1"/>
    <col min="10259" max="10260" width="5.625" style="76" customWidth="1"/>
    <col min="10261" max="10261" width="6.625" style="76" customWidth="1"/>
    <col min="10262" max="10263" width="5.625" style="76" customWidth="1"/>
    <col min="10264" max="10490" width="9" style="76"/>
    <col min="10491" max="10491" width="16.125" style="76" customWidth="1"/>
    <col min="10492" max="10494" width="5.875" style="76" customWidth="1"/>
    <col min="10495" max="10496" width="5.625" style="76" customWidth="1"/>
    <col min="10497" max="10499" width="5.875" style="76" customWidth="1"/>
    <col min="10500" max="10501" width="5.625" style="76" customWidth="1"/>
    <col min="10502" max="10502" width="5.875" style="76" customWidth="1"/>
    <col min="10503" max="10504" width="5.625" style="76" customWidth="1"/>
    <col min="10505" max="10505" width="5.875" style="76" customWidth="1"/>
    <col min="10506" max="10507" width="5.625" style="76" customWidth="1"/>
    <col min="10508" max="10508" width="6.625" style="76" customWidth="1"/>
    <col min="10509" max="10510" width="5.625" style="76" customWidth="1"/>
    <col min="10511" max="10511" width="6.625" style="76" customWidth="1"/>
    <col min="10512" max="10513" width="5.625" style="76" customWidth="1"/>
    <col min="10514" max="10514" width="6.625" style="76" customWidth="1"/>
    <col min="10515" max="10516" width="5.625" style="76" customWidth="1"/>
    <col min="10517" max="10517" width="6.625" style="76" customWidth="1"/>
    <col min="10518" max="10519" width="5.625" style="76" customWidth="1"/>
    <col min="10520" max="10746" width="9" style="76"/>
    <col min="10747" max="10747" width="16.125" style="76" customWidth="1"/>
    <col min="10748" max="10750" width="5.875" style="76" customWidth="1"/>
    <col min="10751" max="10752" width="5.625" style="76" customWidth="1"/>
    <col min="10753" max="10755" width="5.875" style="76" customWidth="1"/>
    <col min="10756" max="10757" width="5.625" style="76" customWidth="1"/>
    <col min="10758" max="10758" width="5.875" style="76" customWidth="1"/>
    <col min="10759" max="10760" width="5.625" style="76" customWidth="1"/>
    <col min="10761" max="10761" width="5.875" style="76" customWidth="1"/>
    <col min="10762" max="10763" width="5.625" style="76" customWidth="1"/>
    <col min="10764" max="10764" width="6.625" style="76" customWidth="1"/>
    <col min="10765" max="10766" width="5.625" style="76" customWidth="1"/>
    <col min="10767" max="10767" width="6.625" style="76" customWidth="1"/>
    <col min="10768" max="10769" width="5.625" style="76" customWidth="1"/>
    <col min="10770" max="10770" width="6.625" style="76" customWidth="1"/>
    <col min="10771" max="10772" width="5.625" style="76" customWidth="1"/>
    <col min="10773" max="10773" width="6.625" style="76" customWidth="1"/>
    <col min="10774" max="10775" width="5.625" style="76" customWidth="1"/>
    <col min="10776" max="11002" width="9" style="76"/>
    <col min="11003" max="11003" width="16.125" style="76" customWidth="1"/>
    <col min="11004" max="11006" width="5.875" style="76" customWidth="1"/>
    <col min="11007" max="11008" width="5.625" style="76" customWidth="1"/>
    <col min="11009" max="11011" width="5.875" style="76" customWidth="1"/>
    <col min="11012" max="11013" width="5.625" style="76" customWidth="1"/>
    <col min="11014" max="11014" width="5.875" style="76" customWidth="1"/>
    <col min="11015" max="11016" width="5.625" style="76" customWidth="1"/>
    <col min="11017" max="11017" width="5.875" style="76" customWidth="1"/>
    <col min="11018" max="11019" width="5.625" style="76" customWidth="1"/>
    <col min="11020" max="11020" width="6.625" style="76" customWidth="1"/>
    <col min="11021" max="11022" width="5.625" style="76" customWidth="1"/>
    <col min="11023" max="11023" width="6.625" style="76" customWidth="1"/>
    <col min="11024" max="11025" width="5.625" style="76" customWidth="1"/>
    <col min="11026" max="11026" width="6.625" style="76" customWidth="1"/>
    <col min="11027" max="11028" width="5.625" style="76" customWidth="1"/>
    <col min="11029" max="11029" width="6.625" style="76" customWidth="1"/>
    <col min="11030" max="11031" width="5.625" style="76" customWidth="1"/>
    <col min="11032" max="11258" width="9" style="76"/>
    <col min="11259" max="11259" width="16.125" style="76" customWidth="1"/>
    <col min="11260" max="11262" width="5.875" style="76" customWidth="1"/>
    <col min="11263" max="11264" width="5.625" style="76" customWidth="1"/>
    <col min="11265" max="11267" width="5.875" style="76" customWidth="1"/>
    <col min="11268" max="11269" width="5.625" style="76" customWidth="1"/>
    <col min="11270" max="11270" width="5.875" style="76" customWidth="1"/>
    <col min="11271" max="11272" width="5.625" style="76" customWidth="1"/>
    <col min="11273" max="11273" width="5.875" style="76" customWidth="1"/>
    <col min="11274" max="11275" width="5.625" style="76" customWidth="1"/>
    <col min="11276" max="11276" width="6.625" style="76" customWidth="1"/>
    <col min="11277" max="11278" width="5.625" style="76" customWidth="1"/>
    <col min="11279" max="11279" width="6.625" style="76" customWidth="1"/>
    <col min="11280" max="11281" width="5.625" style="76" customWidth="1"/>
    <col min="11282" max="11282" width="6.625" style="76" customWidth="1"/>
    <col min="11283" max="11284" width="5.625" style="76" customWidth="1"/>
    <col min="11285" max="11285" width="6.625" style="76" customWidth="1"/>
    <col min="11286" max="11287" width="5.625" style="76" customWidth="1"/>
    <col min="11288" max="11514" width="9" style="76"/>
    <col min="11515" max="11515" width="16.125" style="76" customWidth="1"/>
    <col min="11516" max="11518" width="5.875" style="76" customWidth="1"/>
    <col min="11519" max="11520" width="5.625" style="76" customWidth="1"/>
    <col min="11521" max="11523" width="5.875" style="76" customWidth="1"/>
    <col min="11524" max="11525" width="5.625" style="76" customWidth="1"/>
    <col min="11526" max="11526" width="5.875" style="76" customWidth="1"/>
    <col min="11527" max="11528" width="5.625" style="76" customWidth="1"/>
    <col min="11529" max="11529" width="5.875" style="76" customWidth="1"/>
    <col min="11530" max="11531" width="5.625" style="76" customWidth="1"/>
    <col min="11532" max="11532" width="6.625" style="76" customWidth="1"/>
    <col min="11533" max="11534" width="5.625" style="76" customWidth="1"/>
    <col min="11535" max="11535" width="6.625" style="76" customWidth="1"/>
    <col min="11536" max="11537" width="5.625" style="76" customWidth="1"/>
    <col min="11538" max="11538" width="6.625" style="76" customWidth="1"/>
    <col min="11539" max="11540" width="5.625" style="76" customWidth="1"/>
    <col min="11541" max="11541" width="6.625" style="76" customWidth="1"/>
    <col min="11542" max="11543" width="5.625" style="76" customWidth="1"/>
    <col min="11544" max="11770" width="9" style="76"/>
    <col min="11771" max="11771" width="16.125" style="76" customWidth="1"/>
    <col min="11772" max="11774" width="5.875" style="76" customWidth="1"/>
    <col min="11775" max="11776" width="5.625" style="76" customWidth="1"/>
    <col min="11777" max="11779" width="5.875" style="76" customWidth="1"/>
    <col min="11780" max="11781" width="5.625" style="76" customWidth="1"/>
    <col min="11782" max="11782" width="5.875" style="76" customWidth="1"/>
    <col min="11783" max="11784" width="5.625" style="76" customWidth="1"/>
    <col min="11785" max="11785" width="5.875" style="76" customWidth="1"/>
    <col min="11786" max="11787" width="5.625" style="76" customWidth="1"/>
    <col min="11788" max="11788" width="6.625" style="76" customWidth="1"/>
    <col min="11789" max="11790" width="5.625" style="76" customWidth="1"/>
    <col min="11791" max="11791" width="6.625" style="76" customWidth="1"/>
    <col min="11792" max="11793" width="5.625" style="76" customWidth="1"/>
    <col min="11794" max="11794" width="6.625" style="76" customWidth="1"/>
    <col min="11795" max="11796" width="5.625" style="76" customWidth="1"/>
    <col min="11797" max="11797" width="6.625" style="76" customWidth="1"/>
    <col min="11798" max="11799" width="5.625" style="76" customWidth="1"/>
    <col min="11800" max="12026" width="9" style="76"/>
    <col min="12027" max="12027" width="16.125" style="76" customWidth="1"/>
    <col min="12028" max="12030" width="5.875" style="76" customWidth="1"/>
    <col min="12031" max="12032" width="5.625" style="76" customWidth="1"/>
    <col min="12033" max="12035" width="5.875" style="76" customWidth="1"/>
    <col min="12036" max="12037" width="5.625" style="76" customWidth="1"/>
    <col min="12038" max="12038" width="5.875" style="76" customWidth="1"/>
    <col min="12039" max="12040" width="5.625" style="76" customWidth="1"/>
    <col min="12041" max="12041" width="5.875" style="76" customWidth="1"/>
    <col min="12042" max="12043" width="5.625" style="76" customWidth="1"/>
    <col min="12044" max="12044" width="6.625" style="76" customWidth="1"/>
    <col min="12045" max="12046" width="5.625" style="76" customWidth="1"/>
    <col min="12047" max="12047" width="6.625" style="76" customWidth="1"/>
    <col min="12048" max="12049" width="5.625" style="76" customWidth="1"/>
    <col min="12050" max="12050" width="6.625" style="76" customWidth="1"/>
    <col min="12051" max="12052" width="5.625" style="76" customWidth="1"/>
    <col min="12053" max="12053" width="6.625" style="76" customWidth="1"/>
    <col min="12054" max="12055" width="5.625" style="76" customWidth="1"/>
    <col min="12056" max="12282" width="9" style="76"/>
    <col min="12283" max="12283" width="16.125" style="76" customWidth="1"/>
    <col min="12284" max="12286" width="5.875" style="76" customWidth="1"/>
    <col min="12287" max="12288" width="5.625" style="76" customWidth="1"/>
    <col min="12289" max="12291" width="5.875" style="76" customWidth="1"/>
    <col min="12292" max="12293" width="5.625" style="76" customWidth="1"/>
    <col min="12294" max="12294" width="5.875" style="76" customWidth="1"/>
    <col min="12295" max="12296" width="5.625" style="76" customWidth="1"/>
    <col min="12297" max="12297" width="5.875" style="76" customWidth="1"/>
    <col min="12298" max="12299" width="5.625" style="76" customWidth="1"/>
    <col min="12300" max="12300" width="6.625" style="76" customWidth="1"/>
    <col min="12301" max="12302" width="5.625" style="76" customWidth="1"/>
    <col min="12303" max="12303" width="6.625" style="76" customWidth="1"/>
    <col min="12304" max="12305" width="5.625" style="76" customWidth="1"/>
    <col min="12306" max="12306" width="6.625" style="76" customWidth="1"/>
    <col min="12307" max="12308" width="5.625" style="76" customWidth="1"/>
    <col min="12309" max="12309" width="6.625" style="76" customWidth="1"/>
    <col min="12310" max="12311" width="5.625" style="76" customWidth="1"/>
    <col min="12312" max="12538" width="9" style="76"/>
    <col min="12539" max="12539" width="16.125" style="76" customWidth="1"/>
    <col min="12540" max="12542" width="5.875" style="76" customWidth="1"/>
    <col min="12543" max="12544" width="5.625" style="76" customWidth="1"/>
    <col min="12545" max="12547" width="5.875" style="76" customWidth="1"/>
    <col min="12548" max="12549" width="5.625" style="76" customWidth="1"/>
    <col min="12550" max="12550" width="5.875" style="76" customWidth="1"/>
    <col min="12551" max="12552" width="5.625" style="76" customWidth="1"/>
    <col min="12553" max="12553" width="5.875" style="76" customWidth="1"/>
    <col min="12554" max="12555" width="5.625" style="76" customWidth="1"/>
    <col min="12556" max="12556" width="6.625" style="76" customWidth="1"/>
    <col min="12557" max="12558" width="5.625" style="76" customWidth="1"/>
    <col min="12559" max="12559" width="6.625" style="76" customWidth="1"/>
    <col min="12560" max="12561" width="5.625" style="76" customWidth="1"/>
    <col min="12562" max="12562" width="6.625" style="76" customWidth="1"/>
    <col min="12563" max="12564" width="5.625" style="76" customWidth="1"/>
    <col min="12565" max="12565" width="6.625" style="76" customWidth="1"/>
    <col min="12566" max="12567" width="5.625" style="76" customWidth="1"/>
    <col min="12568" max="12794" width="9" style="76"/>
    <col min="12795" max="12795" width="16.125" style="76" customWidth="1"/>
    <col min="12796" max="12798" width="5.875" style="76" customWidth="1"/>
    <col min="12799" max="12800" width="5.625" style="76" customWidth="1"/>
    <col min="12801" max="12803" width="5.875" style="76" customWidth="1"/>
    <col min="12804" max="12805" width="5.625" style="76" customWidth="1"/>
    <col min="12806" max="12806" width="5.875" style="76" customWidth="1"/>
    <col min="12807" max="12808" width="5.625" style="76" customWidth="1"/>
    <col min="12809" max="12809" width="5.875" style="76" customWidth="1"/>
    <col min="12810" max="12811" width="5.625" style="76" customWidth="1"/>
    <col min="12812" max="12812" width="6.625" style="76" customWidth="1"/>
    <col min="12813" max="12814" width="5.625" style="76" customWidth="1"/>
    <col min="12815" max="12815" width="6.625" style="76" customWidth="1"/>
    <col min="12816" max="12817" width="5.625" style="76" customWidth="1"/>
    <col min="12818" max="12818" width="6.625" style="76" customWidth="1"/>
    <col min="12819" max="12820" width="5.625" style="76" customWidth="1"/>
    <col min="12821" max="12821" width="6.625" style="76" customWidth="1"/>
    <col min="12822" max="12823" width="5.625" style="76" customWidth="1"/>
    <col min="12824" max="13050" width="9" style="76"/>
    <col min="13051" max="13051" width="16.125" style="76" customWidth="1"/>
    <col min="13052" max="13054" width="5.875" style="76" customWidth="1"/>
    <col min="13055" max="13056" width="5.625" style="76" customWidth="1"/>
    <col min="13057" max="13059" width="5.875" style="76" customWidth="1"/>
    <col min="13060" max="13061" width="5.625" style="76" customWidth="1"/>
    <col min="13062" max="13062" width="5.875" style="76" customWidth="1"/>
    <col min="13063" max="13064" width="5.625" style="76" customWidth="1"/>
    <col min="13065" max="13065" width="5.875" style="76" customWidth="1"/>
    <col min="13066" max="13067" width="5.625" style="76" customWidth="1"/>
    <col min="13068" max="13068" width="6.625" style="76" customWidth="1"/>
    <col min="13069" max="13070" width="5.625" style="76" customWidth="1"/>
    <col min="13071" max="13071" width="6.625" style="76" customWidth="1"/>
    <col min="13072" max="13073" width="5.625" style="76" customWidth="1"/>
    <col min="13074" max="13074" width="6.625" style="76" customWidth="1"/>
    <col min="13075" max="13076" width="5.625" style="76" customWidth="1"/>
    <col min="13077" max="13077" width="6.625" style="76" customWidth="1"/>
    <col min="13078" max="13079" width="5.625" style="76" customWidth="1"/>
    <col min="13080" max="13306" width="9" style="76"/>
    <col min="13307" max="13307" width="16.125" style="76" customWidth="1"/>
    <col min="13308" max="13310" width="5.875" style="76" customWidth="1"/>
    <col min="13311" max="13312" width="5.625" style="76" customWidth="1"/>
    <col min="13313" max="13315" width="5.875" style="76" customWidth="1"/>
    <col min="13316" max="13317" width="5.625" style="76" customWidth="1"/>
    <col min="13318" max="13318" width="5.875" style="76" customWidth="1"/>
    <col min="13319" max="13320" width="5.625" style="76" customWidth="1"/>
    <col min="13321" max="13321" width="5.875" style="76" customWidth="1"/>
    <col min="13322" max="13323" width="5.625" style="76" customWidth="1"/>
    <col min="13324" max="13324" width="6.625" style="76" customWidth="1"/>
    <col min="13325" max="13326" width="5.625" style="76" customWidth="1"/>
    <col min="13327" max="13327" width="6.625" style="76" customWidth="1"/>
    <col min="13328" max="13329" width="5.625" style="76" customWidth="1"/>
    <col min="13330" max="13330" width="6.625" style="76" customWidth="1"/>
    <col min="13331" max="13332" width="5.625" style="76" customWidth="1"/>
    <col min="13333" max="13333" width="6.625" style="76" customWidth="1"/>
    <col min="13334" max="13335" width="5.625" style="76" customWidth="1"/>
    <col min="13336" max="13562" width="9" style="76"/>
    <col min="13563" max="13563" width="16.125" style="76" customWidth="1"/>
    <col min="13564" max="13566" width="5.875" style="76" customWidth="1"/>
    <col min="13567" max="13568" width="5.625" style="76" customWidth="1"/>
    <col min="13569" max="13571" width="5.875" style="76" customWidth="1"/>
    <col min="13572" max="13573" width="5.625" style="76" customWidth="1"/>
    <col min="13574" max="13574" width="5.875" style="76" customWidth="1"/>
    <col min="13575" max="13576" width="5.625" style="76" customWidth="1"/>
    <col min="13577" max="13577" width="5.875" style="76" customWidth="1"/>
    <col min="13578" max="13579" width="5.625" style="76" customWidth="1"/>
    <col min="13580" max="13580" width="6.625" style="76" customWidth="1"/>
    <col min="13581" max="13582" width="5.625" style="76" customWidth="1"/>
    <col min="13583" max="13583" width="6.625" style="76" customWidth="1"/>
    <col min="13584" max="13585" width="5.625" style="76" customWidth="1"/>
    <col min="13586" max="13586" width="6.625" style="76" customWidth="1"/>
    <col min="13587" max="13588" width="5.625" style="76" customWidth="1"/>
    <col min="13589" max="13589" width="6.625" style="76" customWidth="1"/>
    <col min="13590" max="13591" width="5.625" style="76" customWidth="1"/>
    <col min="13592" max="13818" width="9" style="76"/>
    <col min="13819" max="13819" width="16.125" style="76" customWidth="1"/>
    <col min="13820" max="13822" width="5.875" style="76" customWidth="1"/>
    <col min="13823" max="13824" width="5.625" style="76" customWidth="1"/>
    <col min="13825" max="13827" width="5.875" style="76" customWidth="1"/>
    <col min="13828" max="13829" width="5.625" style="76" customWidth="1"/>
    <col min="13830" max="13830" width="5.875" style="76" customWidth="1"/>
    <col min="13831" max="13832" width="5.625" style="76" customWidth="1"/>
    <col min="13833" max="13833" width="5.875" style="76" customWidth="1"/>
    <col min="13834" max="13835" width="5.625" style="76" customWidth="1"/>
    <col min="13836" max="13836" width="6.625" style="76" customWidth="1"/>
    <col min="13837" max="13838" width="5.625" style="76" customWidth="1"/>
    <col min="13839" max="13839" width="6.625" style="76" customWidth="1"/>
    <col min="13840" max="13841" width="5.625" style="76" customWidth="1"/>
    <col min="13842" max="13842" width="6.625" style="76" customWidth="1"/>
    <col min="13843" max="13844" width="5.625" style="76" customWidth="1"/>
    <col min="13845" max="13845" width="6.625" style="76" customWidth="1"/>
    <col min="13846" max="13847" width="5.625" style="76" customWidth="1"/>
    <col min="13848" max="14074" width="9" style="76"/>
    <col min="14075" max="14075" width="16.125" style="76" customWidth="1"/>
    <col min="14076" max="14078" width="5.875" style="76" customWidth="1"/>
    <col min="14079" max="14080" width="5.625" style="76" customWidth="1"/>
    <col min="14081" max="14083" width="5.875" style="76" customWidth="1"/>
    <col min="14084" max="14085" width="5.625" style="76" customWidth="1"/>
    <col min="14086" max="14086" width="5.875" style="76" customWidth="1"/>
    <col min="14087" max="14088" width="5.625" style="76" customWidth="1"/>
    <col min="14089" max="14089" width="5.875" style="76" customWidth="1"/>
    <col min="14090" max="14091" width="5.625" style="76" customWidth="1"/>
    <col min="14092" max="14092" width="6.625" style="76" customWidth="1"/>
    <col min="14093" max="14094" width="5.625" style="76" customWidth="1"/>
    <col min="14095" max="14095" width="6.625" style="76" customWidth="1"/>
    <col min="14096" max="14097" width="5.625" style="76" customWidth="1"/>
    <col min="14098" max="14098" width="6.625" style="76" customWidth="1"/>
    <col min="14099" max="14100" width="5.625" style="76" customWidth="1"/>
    <col min="14101" max="14101" width="6.625" style="76" customWidth="1"/>
    <col min="14102" max="14103" width="5.625" style="76" customWidth="1"/>
    <col min="14104" max="14330" width="9" style="76"/>
    <col min="14331" max="14331" width="16.125" style="76" customWidth="1"/>
    <col min="14332" max="14334" width="5.875" style="76" customWidth="1"/>
    <col min="14335" max="14336" width="5.625" style="76" customWidth="1"/>
    <col min="14337" max="14339" width="5.875" style="76" customWidth="1"/>
    <col min="14340" max="14341" width="5.625" style="76" customWidth="1"/>
    <col min="14342" max="14342" width="5.875" style="76" customWidth="1"/>
    <col min="14343" max="14344" width="5.625" style="76" customWidth="1"/>
    <col min="14345" max="14345" width="5.875" style="76" customWidth="1"/>
    <col min="14346" max="14347" width="5.625" style="76" customWidth="1"/>
    <col min="14348" max="14348" width="6.625" style="76" customWidth="1"/>
    <col min="14349" max="14350" width="5.625" style="76" customWidth="1"/>
    <col min="14351" max="14351" width="6.625" style="76" customWidth="1"/>
    <col min="14352" max="14353" width="5.625" style="76" customWidth="1"/>
    <col min="14354" max="14354" width="6.625" style="76" customWidth="1"/>
    <col min="14355" max="14356" width="5.625" style="76" customWidth="1"/>
    <col min="14357" max="14357" width="6.625" style="76" customWidth="1"/>
    <col min="14358" max="14359" width="5.625" style="76" customWidth="1"/>
    <col min="14360" max="14586" width="9" style="76"/>
    <col min="14587" max="14587" width="16.125" style="76" customWidth="1"/>
    <col min="14588" max="14590" width="5.875" style="76" customWidth="1"/>
    <col min="14591" max="14592" width="5.625" style="76" customWidth="1"/>
    <col min="14593" max="14595" width="5.875" style="76" customWidth="1"/>
    <col min="14596" max="14597" width="5.625" style="76" customWidth="1"/>
    <col min="14598" max="14598" width="5.875" style="76" customWidth="1"/>
    <col min="14599" max="14600" width="5.625" style="76" customWidth="1"/>
    <col min="14601" max="14601" width="5.875" style="76" customWidth="1"/>
    <col min="14602" max="14603" width="5.625" style="76" customWidth="1"/>
    <col min="14604" max="14604" width="6.625" style="76" customWidth="1"/>
    <col min="14605" max="14606" width="5.625" style="76" customWidth="1"/>
    <col min="14607" max="14607" width="6.625" style="76" customWidth="1"/>
    <col min="14608" max="14609" width="5.625" style="76" customWidth="1"/>
    <col min="14610" max="14610" width="6.625" style="76" customWidth="1"/>
    <col min="14611" max="14612" width="5.625" style="76" customWidth="1"/>
    <col min="14613" max="14613" width="6.625" style="76" customWidth="1"/>
    <col min="14614" max="14615" width="5.625" style="76" customWidth="1"/>
    <col min="14616" max="14842" width="9" style="76"/>
    <col min="14843" max="14843" width="16.125" style="76" customWidth="1"/>
    <col min="14844" max="14846" width="5.875" style="76" customWidth="1"/>
    <col min="14847" max="14848" width="5.625" style="76" customWidth="1"/>
    <col min="14849" max="14851" width="5.875" style="76" customWidth="1"/>
    <col min="14852" max="14853" width="5.625" style="76" customWidth="1"/>
    <col min="14854" max="14854" width="5.875" style="76" customWidth="1"/>
    <col min="14855" max="14856" width="5.625" style="76" customWidth="1"/>
    <col min="14857" max="14857" width="5.875" style="76" customWidth="1"/>
    <col min="14858" max="14859" width="5.625" style="76" customWidth="1"/>
    <col min="14860" max="14860" width="6.625" style="76" customWidth="1"/>
    <col min="14861" max="14862" width="5.625" style="76" customWidth="1"/>
    <col min="14863" max="14863" width="6.625" style="76" customWidth="1"/>
    <col min="14864" max="14865" width="5.625" style="76" customWidth="1"/>
    <col min="14866" max="14866" width="6.625" style="76" customWidth="1"/>
    <col min="14867" max="14868" width="5.625" style="76" customWidth="1"/>
    <col min="14869" max="14869" width="6.625" style="76" customWidth="1"/>
    <col min="14870" max="14871" width="5.625" style="76" customWidth="1"/>
    <col min="14872" max="15098" width="9" style="76"/>
    <col min="15099" max="15099" width="16.125" style="76" customWidth="1"/>
    <col min="15100" max="15102" width="5.875" style="76" customWidth="1"/>
    <col min="15103" max="15104" width="5.625" style="76" customWidth="1"/>
    <col min="15105" max="15107" width="5.875" style="76" customWidth="1"/>
    <col min="15108" max="15109" width="5.625" style="76" customWidth="1"/>
    <col min="15110" max="15110" width="5.875" style="76" customWidth="1"/>
    <col min="15111" max="15112" width="5.625" style="76" customWidth="1"/>
    <col min="15113" max="15113" width="5.875" style="76" customWidth="1"/>
    <col min="15114" max="15115" width="5.625" style="76" customWidth="1"/>
    <col min="15116" max="15116" width="6.625" style="76" customWidth="1"/>
    <col min="15117" max="15118" width="5.625" style="76" customWidth="1"/>
    <col min="15119" max="15119" width="6.625" style="76" customWidth="1"/>
    <col min="15120" max="15121" width="5.625" style="76" customWidth="1"/>
    <col min="15122" max="15122" width="6.625" style="76" customWidth="1"/>
    <col min="15123" max="15124" width="5.625" style="76" customWidth="1"/>
    <col min="15125" max="15125" width="6.625" style="76" customWidth="1"/>
    <col min="15126" max="15127" width="5.625" style="76" customWidth="1"/>
    <col min="15128" max="15354" width="9" style="76"/>
    <col min="15355" max="15355" width="16.125" style="76" customWidth="1"/>
    <col min="15356" max="15358" width="5.875" style="76" customWidth="1"/>
    <col min="15359" max="15360" width="5.625" style="76" customWidth="1"/>
    <col min="15361" max="15363" width="5.875" style="76" customWidth="1"/>
    <col min="15364" max="15365" width="5.625" style="76" customWidth="1"/>
    <col min="15366" max="15366" width="5.875" style="76" customWidth="1"/>
    <col min="15367" max="15368" width="5.625" style="76" customWidth="1"/>
    <col min="15369" max="15369" width="5.875" style="76" customWidth="1"/>
    <col min="15370" max="15371" width="5.625" style="76" customWidth="1"/>
    <col min="15372" max="15372" width="6.625" style="76" customWidth="1"/>
    <col min="15373" max="15374" width="5.625" style="76" customWidth="1"/>
    <col min="15375" max="15375" width="6.625" style="76" customWidth="1"/>
    <col min="15376" max="15377" width="5.625" style="76" customWidth="1"/>
    <col min="15378" max="15378" width="6.625" style="76" customWidth="1"/>
    <col min="15379" max="15380" width="5.625" style="76" customWidth="1"/>
    <col min="15381" max="15381" width="6.625" style="76" customWidth="1"/>
    <col min="15382" max="15383" width="5.625" style="76" customWidth="1"/>
    <col min="15384" max="15610" width="9" style="76"/>
    <col min="15611" max="15611" width="16.125" style="76" customWidth="1"/>
    <col min="15612" max="15614" width="5.875" style="76" customWidth="1"/>
    <col min="15615" max="15616" width="5.625" style="76" customWidth="1"/>
    <col min="15617" max="15619" width="5.875" style="76" customWidth="1"/>
    <col min="15620" max="15621" width="5.625" style="76" customWidth="1"/>
    <col min="15622" max="15622" width="5.875" style="76" customWidth="1"/>
    <col min="15623" max="15624" width="5.625" style="76" customWidth="1"/>
    <col min="15625" max="15625" width="5.875" style="76" customWidth="1"/>
    <col min="15626" max="15627" width="5.625" style="76" customWidth="1"/>
    <col min="15628" max="15628" width="6.625" style="76" customWidth="1"/>
    <col min="15629" max="15630" width="5.625" style="76" customWidth="1"/>
    <col min="15631" max="15631" width="6.625" style="76" customWidth="1"/>
    <col min="15632" max="15633" width="5.625" style="76" customWidth="1"/>
    <col min="15634" max="15634" width="6.625" style="76" customWidth="1"/>
    <col min="15635" max="15636" width="5.625" style="76" customWidth="1"/>
    <col min="15637" max="15637" width="6.625" style="76" customWidth="1"/>
    <col min="15638" max="15639" width="5.625" style="76" customWidth="1"/>
    <col min="15640" max="15866" width="9" style="76"/>
    <col min="15867" max="15867" width="16.125" style="76" customWidth="1"/>
    <col min="15868" max="15870" width="5.875" style="76" customWidth="1"/>
    <col min="15871" max="15872" width="5.625" style="76" customWidth="1"/>
    <col min="15873" max="15875" width="5.875" style="76" customWidth="1"/>
    <col min="15876" max="15877" width="5.625" style="76" customWidth="1"/>
    <col min="15878" max="15878" width="5.875" style="76" customWidth="1"/>
    <col min="15879" max="15880" width="5.625" style="76" customWidth="1"/>
    <col min="15881" max="15881" width="5.875" style="76" customWidth="1"/>
    <col min="15882" max="15883" width="5.625" style="76" customWidth="1"/>
    <col min="15884" max="15884" width="6.625" style="76" customWidth="1"/>
    <col min="15885" max="15886" width="5.625" style="76" customWidth="1"/>
    <col min="15887" max="15887" width="6.625" style="76" customWidth="1"/>
    <col min="15888" max="15889" width="5.625" style="76" customWidth="1"/>
    <col min="15890" max="15890" width="6.625" style="76" customWidth="1"/>
    <col min="15891" max="15892" width="5.625" style="76" customWidth="1"/>
    <col min="15893" max="15893" width="6.625" style="76" customWidth="1"/>
    <col min="15894" max="15895" width="5.625" style="76" customWidth="1"/>
    <col min="15896" max="16122" width="9" style="76"/>
    <col min="16123" max="16123" width="16.125" style="76" customWidth="1"/>
    <col min="16124" max="16126" width="5.875" style="76" customWidth="1"/>
    <col min="16127" max="16128" width="5.625" style="76" customWidth="1"/>
    <col min="16129" max="16131" width="5.875" style="76" customWidth="1"/>
    <col min="16132" max="16133" width="5.625" style="76" customWidth="1"/>
    <col min="16134" max="16134" width="5.875" style="76" customWidth="1"/>
    <col min="16135" max="16136" width="5.625" style="76" customWidth="1"/>
    <col min="16137" max="16137" width="5.875" style="76" customWidth="1"/>
    <col min="16138" max="16139" width="5.625" style="76" customWidth="1"/>
    <col min="16140" max="16140" width="6.625" style="76" customWidth="1"/>
    <col min="16141" max="16142" width="5.625" style="76" customWidth="1"/>
    <col min="16143" max="16143" width="6.625" style="76" customWidth="1"/>
    <col min="16144" max="16145" width="5.625" style="76" customWidth="1"/>
    <col min="16146" max="16146" width="6.625" style="76" customWidth="1"/>
    <col min="16147" max="16148" width="5.625" style="76" customWidth="1"/>
    <col min="16149" max="16149" width="6.625" style="76" customWidth="1"/>
    <col min="16150" max="16151" width="5.625" style="76" customWidth="1"/>
    <col min="16152" max="16384" width="9" style="76"/>
  </cols>
  <sheetData>
    <row r="1" spans="1:23" s="60" customFormat="1" ht="20.25">
      <c r="A1" s="298" t="s">
        <v>505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59"/>
      <c r="V1" s="59"/>
      <c r="W1" s="59"/>
    </row>
    <row r="2" spans="1:23" s="60" customFormat="1" ht="20.25">
      <c r="A2" s="298" t="s">
        <v>504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59"/>
      <c r="V2" s="59"/>
      <c r="W2" s="59"/>
    </row>
    <row r="3" spans="1:23" s="39" customFormat="1" ht="14.25">
      <c r="A3" s="201" t="s">
        <v>503</v>
      </c>
      <c r="B3" s="201"/>
      <c r="C3" s="201"/>
      <c r="D3" s="201"/>
      <c r="E3" s="201"/>
      <c r="F3" s="201"/>
      <c r="G3" s="36"/>
      <c r="H3" s="36"/>
      <c r="I3" s="36"/>
      <c r="J3" s="36"/>
      <c r="K3" s="36"/>
      <c r="L3" s="37"/>
      <c r="M3" s="37"/>
      <c r="N3" s="37"/>
      <c r="O3" s="37"/>
      <c r="P3" s="37"/>
      <c r="Q3" s="37"/>
    </row>
    <row r="4" spans="1:23" s="39" customFormat="1" ht="15" thickBot="1">
      <c r="A4" s="203" t="s">
        <v>502</v>
      </c>
      <c r="B4" s="203"/>
      <c r="C4" s="203"/>
      <c r="D4" s="203"/>
      <c r="E4" s="203"/>
      <c r="F4" s="203"/>
      <c r="G4" s="203" t="s">
        <v>501</v>
      </c>
      <c r="H4" s="203"/>
      <c r="I4" s="203"/>
      <c r="J4" s="203"/>
      <c r="K4" s="203"/>
      <c r="L4" s="374" t="s">
        <v>500</v>
      </c>
      <c r="M4" s="374"/>
      <c r="N4" s="374"/>
      <c r="O4" s="374"/>
      <c r="P4" s="374"/>
      <c r="Q4" s="374"/>
      <c r="R4" s="301" t="s">
        <v>499</v>
      </c>
      <c r="S4" s="301"/>
      <c r="T4" s="301"/>
    </row>
    <row r="5" spans="1:23" s="62" customFormat="1" ht="18" customHeight="1">
      <c r="A5" s="368" t="s">
        <v>498</v>
      </c>
      <c r="B5" s="370" t="s">
        <v>20</v>
      </c>
      <c r="C5" s="371"/>
      <c r="D5" s="371"/>
      <c r="E5" s="371"/>
      <c r="F5" s="372"/>
      <c r="G5" s="370" t="s">
        <v>21</v>
      </c>
      <c r="H5" s="371"/>
      <c r="I5" s="371"/>
      <c r="J5" s="371"/>
      <c r="K5" s="372"/>
      <c r="L5" s="370" t="s">
        <v>22</v>
      </c>
      <c r="M5" s="371"/>
      <c r="N5" s="372"/>
      <c r="O5" s="370" t="s">
        <v>24</v>
      </c>
      <c r="P5" s="373"/>
      <c r="Q5" s="404"/>
      <c r="R5" s="370" t="s">
        <v>497</v>
      </c>
      <c r="S5" s="373"/>
      <c r="T5" s="372"/>
    </row>
    <row r="6" spans="1:23" s="62" customFormat="1" ht="18" customHeight="1" thickBot="1">
      <c r="A6" s="369"/>
      <c r="B6" s="42" t="s">
        <v>8</v>
      </c>
      <c r="C6" s="43" t="s">
        <v>25</v>
      </c>
      <c r="D6" s="43" t="s">
        <v>26</v>
      </c>
      <c r="E6" s="43" t="s">
        <v>493</v>
      </c>
      <c r="F6" s="44" t="s">
        <v>495</v>
      </c>
      <c r="G6" s="42" t="s">
        <v>8</v>
      </c>
      <c r="H6" s="43" t="s">
        <v>9</v>
      </c>
      <c r="I6" s="43" t="s">
        <v>26</v>
      </c>
      <c r="J6" s="43" t="s">
        <v>493</v>
      </c>
      <c r="K6" s="44" t="s">
        <v>495</v>
      </c>
      <c r="L6" s="42" t="s">
        <v>26</v>
      </c>
      <c r="M6" s="43" t="s">
        <v>625</v>
      </c>
      <c r="N6" s="44" t="s">
        <v>626</v>
      </c>
      <c r="O6" s="42" t="s">
        <v>26</v>
      </c>
      <c r="P6" s="43" t="s">
        <v>493</v>
      </c>
      <c r="Q6" s="44" t="s">
        <v>495</v>
      </c>
      <c r="R6" s="42" t="s">
        <v>496</v>
      </c>
      <c r="S6" s="43" t="s">
        <v>493</v>
      </c>
      <c r="T6" s="44" t="s">
        <v>495</v>
      </c>
    </row>
    <row r="7" spans="1:23" s="62" customFormat="1" ht="18" customHeight="1">
      <c r="A7" s="226" t="s">
        <v>54</v>
      </c>
      <c r="B7" s="63">
        <v>80.87</v>
      </c>
      <c r="C7" s="64">
        <v>35.56</v>
      </c>
      <c r="D7" s="64">
        <v>76</v>
      </c>
      <c r="E7" s="65">
        <v>329</v>
      </c>
      <c r="F7" s="66">
        <f t="shared" ref="F7:F70" si="0">RANK(D7,$D$7:$D$328)</f>
        <v>2</v>
      </c>
      <c r="G7" s="67">
        <v>55.85</v>
      </c>
      <c r="H7" s="64">
        <v>18.350000000000001</v>
      </c>
      <c r="I7" s="64">
        <v>74.2</v>
      </c>
      <c r="J7" s="65">
        <v>329</v>
      </c>
      <c r="K7" s="66">
        <f t="shared" ref="K7:K70" si="1">RANK(I7,$I$7:$I$328)</f>
        <v>1</v>
      </c>
      <c r="L7" s="67">
        <v>54.1</v>
      </c>
      <c r="M7" s="65">
        <v>329</v>
      </c>
      <c r="N7" s="66">
        <f>RANK(L7,$L$7:$L$328)</f>
        <v>1</v>
      </c>
      <c r="O7" s="67">
        <v>92.98</v>
      </c>
      <c r="P7" s="65">
        <v>94</v>
      </c>
      <c r="Q7" s="66">
        <f t="shared" ref="Q7:Q70" si="2">IFERROR(RANK(O7,$O$7:$O$328),"")</f>
        <v>1</v>
      </c>
      <c r="R7" s="67">
        <v>285.16000000000003</v>
      </c>
      <c r="S7" s="68">
        <v>94</v>
      </c>
      <c r="T7" s="66">
        <f t="shared" ref="T7:T70" si="3">IFERROR(RANK(R7,$R$7:$R$328),"")</f>
        <v>1</v>
      </c>
    </row>
    <row r="8" spans="1:23" s="62" customFormat="1" ht="18" customHeight="1">
      <c r="A8" s="226" t="s">
        <v>56</v>
      </c>
      <c r="B8" s="63">
        <v>78.37</v>
      </c>
      <c r="C8" s="64">
        <v>30.23</v>
      </c>
      <c r="D8" s="64">
        <v>69.42</v>
      </c>
      <c r="E8" s="65">
        <v>105</v>
      </c>
      <c r="F8" s="66">
        <f t="shared" si="0"/>
        <v>8</v>
      </c>
      <c r="G8" s="67">
        <v>55.51</v>
      </c>
      <c r="H8" s="64">
        <v>14.69</v>
      </c>
      <c r="I8" s="64">
        <v>70.2</v>
      </c>
      <c r="J8" s="65">
        <v>105</v>
      </c>
      <c r="K8" s="66">
        <f t="shared" si="1"/>
        <v>3</v>
      </c>
      <c r="L8" s="67">
        <v>49.02</v>
      </c>
      <c r="M8" s="65">
        <v>105</v>
      </c>
      <c r="N8" s="66">
        <f>RANK(L8,$L$7:$L$328)</f>
        <v>4</v>
      </c>
      <c r="O8" s="67">
        <v>76.5</v>
      </c>
      <c r="P8" s="65">
        <v>105</v>
      </c>
      <c r="Q8" s="66">
        <f t="shared" si="2"/>
        <v>22</v>
      </c>
      <c r="R8" s="67">
        <v>265.14</v>
      </c>
      <c r="S8" s="68">
        <v>105</v>
      </c>
      <c r="T8" s="66">
        <f t="shared" si="3"/>
        <v>2</v>
      </c>
    </row>
    <row r="9" spans="1:23" s="62" customFormat="1" ht="18" customHeight="1">
      <c r="A9" s="226" t="s">
        <v>356</v>
      </c>
      <c r="B9" s="63">
        <v>79.599999999999994</v>
      </c>
      <c r="C9" s="64">
        <v>29.21</v>
      </c>
      <c r="D9" s="64">
        <v>69.010000000000005</v>
      </c>
      <c r="E9" s="65">
        <v>281</v>
      </c>
      <c r="F9" s="66">
        <f t="shared" si="0"/>
        <v>11</v>
      </c>
      <c r="G9" s="67">
        <v>52.69</v>
      </c>
      <c r="H9" s="64">
        <v>20.309999999999999</v>
      </c>
      <c r="I9" s="64">
        <v>73</v>
      </c>
      <c r="J9" s="65">
        <v>281</v>
      </c>
      <c r="K9" s="66">
        <f t="shared" si="1"/>
        <v>2</v>
      </c>
      <c r="L9" s="67">
        <v>44.07</v>
      </c>
      <c r="M9" s="65">
        <v>280</v>
      </c>
      <c r="N9" s="66">
        <f>RANK(L9,$L$7:$L$328)</f>
        <v>15</v>
      </c>
      <c r="O9" s="67">
        <v>83.91</v>
      </c>
      <c r="P9" s="65">
        <v>156</v>
      </c>
      <c r="Q9" s="66">
        <f t="shared" si="2"/>
        <v>4</v>
      </c>
      <c r="R9" s="67">
        <v>265.01</v>
      </c>
      <c r="S9" s="68">
        <v>156</v>
      </c>
      <c r="T9" s="66">
        <f t="shared" si="3"/>
        <v>3</v>
      </c>
    </row>
    <row r="10" spans="1:23" s="62" customFormat="1" ht="18" customHeight="1">
      <c r="A10" s="226" t="s">
        <v>279</v>
      </c>
      <c r="B10" s="63">
        <v>78.06</v>
      </c>
      <c r="C10" s="64">
        <v>29.77</v>
      </c>
      <c r="D10" s="64">
        <v>68.8</v>
      </c>
      <c r="E10" s="65">
        <v>797</v>
      </c>
      <c r="F10" s="66">
        <f t="shared" si="0"/>
        <v>13</v>
      </c>
      <c r="G10" s="67">
        <v>49.07</v>
      </c>
      <c r="H10" s="64">
        <v>17.350000000000001</v>
      </c>
      <c r="I10" s="64">
        <v>66.42</v>
      </c>
      <c r="J10" s="65">
        <v>791</v>
      </c>
      <c r="K10" s="66">
        <f t="shared" si="1"/>
        <v>4</v>
      </c>
      <c r="L10" s="67">
        <v>47.99</v>
      </c>
      <c r="M10" s="65">
        <v>764</v>
      </c>
      <c r="N10" s="66">
        <f>RANK(L10,$L$7:$L$328)</f>
        <v>7</v>
      </c>
      <c r="O10" s="67">
        <v>81.34</v>
      </c>
      <c r="P10" s="65">
        <v>497</v>
      </c>
      <c r="Q10" s="66">
        <f t="shared" si="2"/>
        <v>10</v>
      </c>
      <c r="R10" s="67">
        <v>263.49</v>
      </c>
      <c r="S10" s="68">
        <v>497</v>
      </c>
      <c r="T10" s="66">
        <f t="shared" si="3"/>
        <v>4</v>
      </c>
    </row>
    <row r="11" spans="1:23" s="62" customFormat="1" ht="18" customHeight="1" thickBot="1">
      <c r="A11" s="227" t="s">
        <v>358</v>
      </c>
      <c r="B11" s="69">
        <v>76.19</v>
      </c>
      <c r="C11" s="70">
        <v>31.63</v>
      </c>
      <c r="D11" s="70">
        <v>69.72</v>
      </c>
      <c r="E11" s="71">
        <v>443</v>
      </c>
      <c r="F11" s="72">
        <f t="shared" si="0"/>
        <v>7</v>
      </c>
      <c r="G11" s="73">
        <v>50.05</v>
      </c>
      <c r="H11" s="70">
        <v>13.47</v>
      </c>
      <c r="I11" s="70">
        <v>63.53</v>
      </c>
      <c r="J11" s="71">
        <v>442</v>
      </c>
      <c r="K11" s="72">
        <f t="shared" si="1"/>
        <v>9</v>
      </c>
      <c r="L11" s="73">
        <v>46.88</v>
      </c>
      <c r="M11" s="71">
        <v>441</v>
      </c>
      <c r="N11" s="72">
        <f>RANK(L11,$L$7:$L$328)</f>
        <v>10</v>
      </c>
      <c r="O11" s="73">
        <v>85.49</v>
      </c>
      <c r="P11" s="71">
        <v>192</v>
      </c>
      <c r="Q11" s="72">
        <f t="shared" si="2"/>
        <v>3</v>
      </c>
      <c r="R11" s="73">
        <v>262.16000000000003</v>
      </c>
      <c r="S11" s="74">
        <v>192</v>
      </c>
      <c r="T11" s="72">
        <f t="shared" si="3"/>
        <v>5</v>
      </c>
    </row>
    <row r="12" spans="1:23" s="62" customFormat="1" ht="18" customHeight="1">
      <c r="A12" s="226" t="s">
        <v>364</v>
      </c>
      <c r="B12" s="63">
        <v>79.61</v>
      </c>
      <c r="C12" s="64">
        <v>29.54</v>
      </c>
      <c r="D12" s="64">
        <v>69.34</v>
      </c>
      <c r="E12" s="65">
        <v>800</v>
      </c>
      <c r="F12" s="66">
        <f t="shared" si="0"/>
        <v>9</v>
      </c>
      <c r="G12" s="67">
        <v>49.3</v>
      </c>
      <c r="H12" s="64">
        <v>13.72</v>
      </c>
      <c r="I12" s="64">
        <v>63.02</v>
      </c>
      <c r="J12" s="65">
        <v>799</v>
      </c>
      <c r="K12" s="66">
        <f t="shared" si="1"/>
        <v>10</v>
      </c>
      <c r="L12" s="67">
        <v>41.43</v>
      </c>
      <c r="M12" s="65">
        <v>800</v>
      </c>
      <c r="N12" s="66">
        <f>RANK(L12,$L$7:$L$328)</f>
        <v>21</v>
      </c>
      <c r="O12" s="67">
        <v>82.56</v>
      </c>
      <c r="P12" s="65">
        <v>497</v>
      </c>
      <c r="Q12" s="66">
        <f t="shared" si="2"/>
        <v>7</v>
      </c>
      <c r="R12" s="67">
        <v>252.55</v>
      </c>
      <c r="S12" s="68">
        <v>497</v>
      </c>
      <c r="T12" s="66">
        <f t="shared" si="3"/>
        <v>6</v>
      </c>
    </row>
    <row r="13" spans="1:23" s="62" customFormat="1" ht="18" customHeight="1">
      <c r="A13" s="226" t="s">
        <v>92</v>
      </c>
      <c r="B13" s="63">
        <v>75.45</v>
      </c>
      <c r="C13" s="64">
        <v>38.840000000000003</v>
      </c>
      <c r="D13" s="64">
        <v>76.569999999999993</v>
      </c>
      <c r="E13" s="65">
        <v>120</v>
      </c>
      <c r="F13" s="66">
        <f t="shared" si="0"/>
        <v>1</v>
      </c>
      <c r="G13" s="67">
        <v>45.82</v>
      </c>
      <c r="H13" s="64">
        <v>14.3</v>
      </c>
      <c r="I13" s="64">
        <v>60.12</v>
      </c>
      <c r="J13" s="65">
        <v>119</v>
      </c>
      <c r="K13" s="66">
        <f t="shared" si="1"/>
        <v>17</v>
      </c>
      <c r="L13" s="67">
        <v>46.57</v>
      </c>
      <c r="M13" s="65">
        <v>119</v>
      </c>
      <c r="N13" s="66">
        <f>RANK(L13,$L$7:$L$328)</f>
        <v>12</v>
      </c>
      <c r="O13" s="67">
        <v>70.05</v>
      </c>
      <c r="P13" s="65">
        <v>111</v>
      </c>
      <c r="Q13" s="66">
        <f t="shared" si="2"/>
        <v>60</v>
      </c>
      <c r="R13" s="67">
        <v>252.51</v>
      </c>
      <c r="S13" s="68">
        <v>111</v>
      </c>
      <c r="T13" s="66">
        <f t="shared" si="3"/>
        <v>7</v>
      </c>
    </row>
    <row r="14" spans="1:23" s="62" customFormat="1" ht="18" customHeight="1">
      <c r="A14" s="226" t="s">
        <v>359</v>
      </c>
      <c r="B14" s="63">
        <v>77.37</v>
      </c>
      <c r="C14" s="64">
        <v>29.95</v>
      </c>
      <c r="D14" s="64">
        <v>68.64</v>
      </c>
      <c r="E14" s="65">
        <v>954</v>
      </c>
      <c r="F14" s="66">
        <f t="shared" si="0"/>
        <v>15</v>
      </c>
      <c r="G14" s="67">
        <v>49.03</v>
      </c>
      <c r="H14" s="64">
        <v>17.18</v>
      </c>
      <c r="I14" s="64">
        <v>66.209999999999994</v>
      </c>
      <c r="J14" s="65">
        <v>953</v>
      </c>
      <c r="K14" s="66">
        <f t="shared" si="1"/>
        <v>5</v>
      </c>
      <c r="L14" s="67">
        <v>48.34</v>
      </c>
      <c r="M14" s="65">
        <v>954</v>
      </c>
      <c r="N14" s="66">
        <f>RANK(L14,$L$7:$L$328)</f>
        <v>6</v>
      </c>
      <c r="O14" s="67">
        <v>73.67</v>
      </c>
      <c r="P14" s="65">
        <v>606</v>
      </c>
      <c r="Q14" s="66">
        <f t="shared" si="2"/>
        <v>38</v>
      </c>
      <c r="R14" s="67">
        <v>252.23</v>
      </c>
      <c r="S14" s="68">
        <v>606</v>
      </c>
      <c r="T14" s="66">
        <f t="shared" si="3"/>
        <v>8</v>
      </c>
    </row>
    <row r="15" spans="1:23" s="62" customFormat="1" ht="18" customHeight="1">
      <c r="A15" s="226" t="s">
        <v>228</v>
      </c>
      <c r="B15" s="63">
        <v>76.53</v>
      </c>
      <c r="C15" s="64">
        <v>31.59</v>
      </c>
      <c r="D15" s="64">
        <v>69.86</v>
      </c>
      <c r="E15" s="65">
        <v>554</v>
      </c>
      <c r="F15" s="66">
        <f t="shared" si="0"/>
        <v>5</v>
      </c>
      <c r="G15" s="67">
        <v>45.68</v>
      </c>
      <c r="H15" s="64">
        <v>13.94</v>
      </c>
      <c r="I15" s="64">
        <v>59.62</v>
      </c>
      <c r="J15" s="65">
        <v>553</v>
      </c>
      <c r="K15" s="66">
        <f t="shared" si="1"/>
        <v>19</v>
      </c>
      <c r="L15" s="67">
        <v>43.14</v>
      </c>
      <c r="M15" s="65">
        <v>553</v>
      </c>
      <c r="N15" s="66">
        <f>RANK(L15,$L$7:$L$328)</f>
        <v>17</v>
      </c>
      <c r="O15" s="67">
        <v>80.77</v>
      </c>
      <c r="P15" s="65">
        <v>329</v>
      </c>
      <c r="Q15" s="66">
        <f t="shared" si="2"/>
        <v>11</v>
      </c>
      <c r="R15" s="67">
        <v>251.62</v>
      </c>
      <c r="S15" s="68">
        <v>329</v>
      </c>
      <c r="T15" s="66">
        <f t="shared" si="3"/>
        <v>9</v>
      </c>
    </row>
    <row r="16" spans="1:23" s="62" customFormat="1" ht="18" customHeight="1" thickBot="1">
      <c r="A16" s="227" t="s">
        <v>362</v>
      </c>
      <c r="B16" s="69">
        <v>77.150000000000006</v>
      </c>
      <c r="C16" s="70">
        <v>27.42</v>
      </c>
      <c r="D16" s="70">
        <v>65.989999999999995</v>
      </c>
      <c r="E16" s="71">
        <v>359</v>
      </c>
      <c r="F16" s="72">
        <f t="shared" si="0"/>
        <v>25</v>
      </c>
      <c r="G16" s="73">
        <v>46.8</v>
      </c>
      <c r="H16" s="70">
        <v>13.37</v>
      </c>
      <c r="I16" s="70">
        <v>60.17</v>
      </c>
      <c r="J16" s="71">
        <v>359</v>
      </c>
      <c r="K16" s="72">
        <f t="shared" si="1"/>
        <v>16</v>
      </c>
      <c r="L16" s="73">
        <v>48.81</v>
      </c>
      <c r="M16" s="71">
        <v>354</v>
      </c>
      <c r="N16" s="72">
        <f>RANK(L16,$L$7:$L$328)</f>
        <v>5</v>
      </c>
      <c r="O16" s="73">
        <v>82.7</v>
      </c>
      <c r="P16" s="71">
        <v>141</v>
      </c>
      <c r="Q16" s="72">
        <f t="shared" si="2"/>
        <v>6</v>
      </c>
      <c r="R16" s="73">
        <v>251.03</v>
      </c>
      <c r="S16" s="74">
        <v>141</v>
      </c>
      <c r="T16" s="72">
        <f t="shared" si="3"/>
        <v>10</v>
      </c>
    </row>
    <row r="17" spans="1:20" s="62" customFormat="1" ht="18" customHeight="1">
      <c r="A17" s="226" t="s">
        <v>222</v>
      </c>
      <c r="B17" s="63">
        <v>77.53</v>
      </c>
      <c r="C17" s="64">
        <v>31.05</v>
      </c>
      <c r="D17" s="64">
        <v>69.819999999999993</v>
      </c>
      <c r="E17" s="65">
        <v>668</v>
      </c>
      <c r="F17" s="66">
        <f t="shared" si="0"/>
        <v>6</v>
      </c>
      <c r="G17" s="67">
        <v>46.61</v>
      </c>
      <c r="H17" s="64">
        <v>15.31</v>
      </c>
      <c r="I17" s="64">
        <v>61.92</v>
      </c>
      <c r="J17" s="65">
        <v>668</v>
      </c>
      <c r="K17" s="66">
        <f t="shared" si="1"/>
        <v>12</v>
      </c>
      <c r="L17" s="67">
        <v>39.520000000000003</v>
      </c>
      <c r="M17" s="65">
        <v>667</v>
      </c>
      <c r="N17" s="66">
        <f>RANK(L17,$L$7:$L$328)</f>
        <v>26</v>
      </c>
      <c r="O17" s="67">
        <v>80.349999999999994</v>
      </c>
      <c r="P17" s="65">
        <v>537</v>
      </c>
      <c r="Q17" s="66">
        <f t="shared" si="2"/>
        <v>12</v>
      </c>
      <c r="R17" s="67">
        <v>248.91</v>
      </c>
      <c r="S17" s="68">
        <v>537</v>
      </c>
      <c r="T17" s="66">
        <f t="shared" si="3"/>
        <v>11</v>
      </c>
    </row>
    <row r="18" spans="1:20" s="62" customFormat="1" ht="18" customHeight="1">
      <c r="A18" s="226" t="s">
        <v>238</v>
      </c>
      <c r="B18" s="63">
        <v>74.2</v>
      </c>
      <c r="C18" s="64">
        <v>29.57</v>
      </c>
      <c r="D18" s="64">
        <v>66.67</v>
      </c>
      <c r="E18" s="65">
        <v>706</v>
      </c>
      <c r="F18" s="66">
        <f t="shared" si="0"/>
        <v>20</v>
      </c>
      <c r="G18" s="67">
        <v>46.47</v>
      </c>
      <c r="H18" s="64">
        <v>15.01</v>
      </c>
      <c r="I18" s="64">
        <v>61.48</v>
      </c>
      <c r="J18" s="65">
        <v>706</v>
      </c>
      <c r="K18" s="66">
        <f t="shared" si="1"/>
        <v>13</v>
      </c>
      <c r="L18" s="67">
        <v>47.74</v>
      </c>
      <c r="M18" s="65">
        <v>704</v>
      </c>
      <c r="N18" s="66">
        <f>RANK(L18,$L$7:$L$328)</f>
        <v>8</v>
      </c>
      <c r="O18" s="67">
        <v>76.03</v>
      </c>
      <c r="P18" s="65">
        <v>367</v>
      </c>
      <c r="Q18" s="66">
        <f t="shared" si="2"/>
        <v>25</v>
      </c>
      <c r="R18" s="67">
        <v>248.51</v>
      </c>
      <c r="S18" s="68">
        <v>367</v>
      </c>
      <c r="T18" s="66">
        <f t="shared" si="3"/>
        <v>12</v>
      </c>
    </row>
    <row r="19" spans="1:20" s="62" customFormat="1" ht="18" customHeight="1">
      <c r="A19" s="226" t="s">
        <v>365</v>
      </c>
      <c r="B19" s="63">
        <v>78.56</v>
      </c>
      <c r="C19" s="64">
        <v>29.95</v>
      </c>
      <c r="D19" s="64">
        <v>69.22</v>
      </c>
      <c r="E19" s="65">
        <v>681</v>
      </c>
      <c r="F19" s="66">
        <f t="shared" si="0"/>
        <v>10</v>
      </c>
      <c r="G19" s="67">
        <v>47.87</v>
      </c>
      <c r="H19" s="64">
        <v>14.63</v>
      </c>
      <c r="I19" s="64">
        <v>62.49</v>
      </c>
      <c r="J19" s="65">
        <v>679</v>
      </c>
      <c r="K19" s="66">
        <f t="shared" si="1"/>
        <v>11</v>
      </c>
      <c r="L19" s="67">
        <v>41.54</v>
      </c>
      <c r="M19" s="65">
        <v>679</v>
      </c>
      <c r="N19" s="66">
        <f>RANK(L19,$L$7:$L$328)</f>
        <v>20</v>
      </c>
      <c r="O19" s="67">
        <v>78.47</v>
      </c>
      <c r="P19" s="65">
        <v>506</v>
      </c>
      <c r="Q19" s="66">
        <f t="shared" si="2"/>
        <v>18</v>
      </c>
      <c r="R19" s="67">
        <v>248.1</v>
      </c>
      <c r="S19" s="68">
        <v>506</v>
      </c>
      <c r="T19" s="66">
        <f t="shared" si="3"/>
        <v>13</v>
      </c>
    </row>
    <row r="20" spans="1:20" s="62" customFormat="1" ht="18" customHeight="1">
      <c r="A20" s="226" t="s">
        <v>239</v>
      </c>
      <c r="B20" s="63">
        <v>77.2</v>
      </c>
      <c r="C20" s="64">
        <v>29.51</v>
      </c>
      <c r="D20" s="64">
        <v>68.11</v>
      </c>
      <c r="E20" s="65">
        <v>687</v>
      </c>
      <c r="F20" s="66">
        <f t="shared" si="0"/>
        <v>16</v>
      </c>
      <c r="G20" s="67">
        <v>45.32</v>
      </c>
      <c r="H20" s="64">
        <v>15.6</v>
      </c>
      <c r="I20" s="64">
        <v>60.91</v>
      </c>
      <c r="J20" s="65">
        <v>688</v>
      </c>
      <c r="K20" s="66">
        <f t="shared" si="1"/>
        <v>15</v>
      </c>
      <c r="L20" s="67">
        <v>41.04</v>
      </c>
      <c r="M20" s="65">
        <v>657</v>
      </c>
      <c r="N20" s="66">
        <f>RANK(L20,$L$7:$L$328)</f>
        <v>23</v>
      </c>
      <c r="O20" s="67">
        <v>79.319999999999993</v>
      </c>
      <c r="P20" s="65">
        <v>432</v>
      </c>
      <c r="Q20" s="66">
        <f t="shared" si="2"/>
        <v>15</v>
      </c>
      <c r="R20" s="67">
        <v>247.56</v>
      </c>
      <c r="S20" s="68">
        <v>432</v>
      </c>
      <c r="T20" s="66">
        <f t="shared" si="3"/>
        <v>14</v>
      </c>
    </row>
    <row r="21" spans="1:20" s="62" customFormat="1" ht="18" customHeight="1" thickBot="1">
      <c r="A21" s="227" t="s">
        <v>51</v>
      </c>
      <c r="B21" s="69">
        <v>72.489999999999995</v>
      </c>
      <c r="C21" s="70">
        <v>32.65</v>
      </c>
      <c r="D21" s="70">
        <v>68.89</v>
      </c>
      <c r="E21" s="71">
        <v>260</v>
      </c>
      <c r="F21" s="72">
        <f t="shared" si="0"/>
        <v>12</v>
      </c>
      <c r="G21" s="73">
        <v>47.35</v>
      </c>
      <c r="H21" s="70">
        <v>18.440000000000001</v>
      </c>
      <c r="I21" s="70">
        <v>65.78</v>
      </c>
      <c r="J21" s="71">
        <v>260</v>
      </c>
      <c r="K21" s="72">
        <f t="shared" si="1"/>
        <v>6</v>
      </c>
      <c r="L21" s="73">
        <v>37.729999999999997</v>
      </c>
      <c r="M21" s="71">
        <v>260</v>
      </c>
      <c r="N21" s="72">
        <f>RANK(L21,$L$7:$L$328)</f>
        <v>28</v>
      </c>
      <c r="O21" s="73">
        <v>77.38</v>
      </c>
      <c r="P21" s="71">
        <v>144</v>
      </c>
      <c r="Q21" s="72">
        <f t="shared" si="2"/>
        <v>20</v>
      </c>
      <c r="R21" s="73">
        <v>245.71</v>
      </c>
      <c r="S21" s="74">
        <v>144</v>
      </c>
      <c r="T21" s="72">
        <f t="shared" si="3"/>
        <v>15</v>
      </c>
    </row>
    <row r="22" spans="1:20" s="62" customFormat="1" ht="18" customHeight="1">
      <c r="A22" s="226" t="s">
        <v>283</v>
      </c>
      <c r="B22" s="63">
        <v>75.900000000000006</v>
      </c>
      <c r="C22" s="64">
        <v>27.6</v>
      </c>
      <c r="D22" s="64">
        <v>65.55</v>
      </c>
      <c r="E22" s="65">
        <v>713</v>
      </c>
      <c r="F22" s="66">
        <f t="shared" si="0"/>
        <v>28</v>
      </c>
      <c r="G22" s="67">
        <v>47.64</v>
      </c>
      <c r="H22" s="64">
        <v>10.72</v>
      </c>
      <c r="I22" s="64">
        <v>58.36</v>
      </c>
      <c r="J22" s="65">
        <v>713</v>
      </c>
      <c r="K22" s="66">
        <f t="shared" si="1"/>
        <v>20</v>
      </c>
      <c r="L22" s="67">
        <v>45.73</v>
      </c>
      <c r="M22" s="65">
        <v>700</v>
      </c>
      <c r="N22" s="66">
        <f>RANK(L22,$L$7:$L$328)</f>
        <v>13</v>
      </c>
      <c r="O22" s="67">
        <v>76.58</v>
      </c>
      <c r="P22" s="65">
        <v>399</v>
      </c>
      <c r="Q22" s="66">
        <f t="shared" si="2"/>
        <v>21</v>
      </c>
      <c r="R22" s="67">
        <v>243.37</v>
      </c>
      <c r="S22" s="68">
        <v>399</v>
      </c>
      <c r="T22" s="66">
        <f t="shared" si="3"/>
        <v>16</v>
      </c>
    </row>
    <row r="23" spans="1:20" s="62" customFormat="1" ht="18" customHeight="1">
      <c r="A23" s="226" t="s">
        <v>52</v>
      </c>
      <c r="B23" s="63">
        <v>73.540000000000006</v>
      </c>
      <c r="C23" s="64">
        <v>28.05</v>
      </c>
      <c r="D23" s="64">
        <v>64.819999999999993</v>
      </c>
      <c r="E23" s="65">
        <v>434</v>
      </c>
      <c r="F23" s="66">
        <f t="shared" si="0"/>
        <v>33</v>
      </c>
      <c r="G23" s="67">
        <v>48.41</v>
      </c>
      <c r="H23" s="64">
        <v>13.06</v>
      </c>
      <c r="I23" s="64">
        <v>61.47</v>
      </c>
      <c r="J23" s="65">
        <v>431</v>
      </c>
      <c r="K23" s="66">
        <f t="shared" si="1"/>
        <v>14</v>
      </c>
      <c r="L23" s="67">
        <v>44.41</v>
      </c>
      <c r="M23" s="65">
        <v>431</v>
      </c>
      <c r="N23" s="66">
        <f>RANK(L23,$L$7:$L$328)</f>
        <v>14</v>
      </c>
      <c r="O23" s="67">
        <v>79.59</v>
      </c>
      <c r="P23" s="65">
        <v>160</v>
      </c>
      <c r="Q23" s="66">
        <f t="shared" si="2"/>
        <v>13</v>
      </c>
      <c r="R23" s="67">
        <v>240.55</v>
      </c>
      <c r="S23" s="68">
        <v>160</v>
      </c>
      <c r="T23" s="66">
        <f t="shared" si="3"/>
        <v>17</v>
      </c>
    </row>
    <row r="24" spans="1:20" s="62" customFormat="1" ht="18" customHeight="1">
      <c r="A24" s="226" t="s">
        <v>367</v>
      </c>
      <c r="B24" s="63">
        <v>73.77</v>
      </c>
      <c r="C24" s="64">
        <v>29.5</v>
      </c>
      <c r="D24" s="64">
        <v>66.39</v>
      </c>
      <c r="E24" s="65">
        <v>533</v>
      </c>
      <c r="F24" s="66">
        <f t="shared" si="0"/>
        <v>23</v>
      </c>
      <c r="G24" s="67">
        <v>45.75</v>
      </c>
      <c r="H24" s="64">
        <v>14.25</v>
      </c>
      <c r="I24" s="64">
        <v>60</v>
      </c>
      <c r="J24" s="65">
        <v>533</v>
      </c>
      <c r="K24" s="66">
        <f t="shared" si="1"/>
        <v>18</v>
      </c>
      <c r="L24" s="67">
        <v>37.97</v>
      </c>
      <c r="M24" s="65">
        <v>533</v>
      </c>
      <c r="N24" s="66">
        <f>RANK(L24,$L$7:$L$328)</f>
        <v>27</v>
      </c>
      <c r="O24" s="67">
        <v>74.599999999999994</v>
      </c>
      <c r="P24" s="65">
        <v>373</v>
      </c>
      <c r="Q24" s="66">
        <f t="shared" si="2"/>
        <v>33</v>
      </c>
      <c r="R24" s="67">
        <v>238.65</v>
      </c>
      <c r="S24" s="68">
        <v>373</v>
      </c>
      <c r="T24" s="66">
        <f t="shared" si="3"/>
        <v>18</v>
      </c>
    </row>
    <row r="25" spans="1:20" s="62" customFormat="1" ht="18" customHeight="1">
      <c r="A25" s="226" t="s">
        <v>363</v>
      </c>
      <c r="B25" s="63">
        <v>74.75</v>
      </c>
      <c r="C25" s="64">
        <v>28.12</v>
      </c>
      <c r="D25" s="64">
        <v>65.489999999999995</v>
      </c>
      <c r="E25" s="65">
        <v>893</v>
      </c>
      <c r="F25" s="66">
        <f t="shared" si="0"/>
        <v>29</v>
      </c>
      <c r="G25" s="67">
        <v>46.79</v>
      </c>
      <c r="H25" s="64">
        <v>10.55</v>
      </c>
      <c r="I25" s="64">
        <v>57.34</v>
      </c>
      <c r="J25" s="65">
        <v>893</v>
      </c>
      <c r="K25" s="66">
        <f t="shared" si="1"/>
        <v>22</v>
      </c>
      <c r="L25" s="67">
        <v>49.79</v>
      </c>
      <c r="M25" s="65">
        <v>875</v>
      </c>
      <c r="N25" s="66">
        <f>RANK(L25,$L$7:$L$328)</f>
        <v>3</v>
      </c>
      <c r="O25" s="67">
        <v>67.680000000000007</v>
      </c>
      <c r="P25" s="65">
        <v>581</v>
      </c>
      <c r="Q25" s="66">
        <f t="shared" si="2"/>
        <v>84</v>
      </c>
      <c r="R25" s="67">
        <v>236.37</v>
      </c>
      <c r="S25" s="68">
        <v>581</v>
      </c>
      <c r="T25" s="66">
        <f t="shared" si="3"/>
        <v>19</v>
      </c>
    </row>
    <row r="26" spans="1:20" s="62" customFormat="1" ht="18" customHeight="1" thickBot="1">
      <c r="A26" s="227" t="s">
        <v>247</v>
      </c>
      <c r="B26" s="69">
        <v>74.11</v>
      </c>
      <c r="C26" s="70">
        <v>29.49</v>
      </c>
      <c r="D26" s="70">
        <v>66.55</v>
      </c>
      <c r="E26" s="71">
        <v>660</v>
      </c>
      <c r="F26" s="72">
        <f t="shared" si="0"/>
        <v>21</v>
      </c>
      <c r="G26" s="73">
        <v>42.49</v>
      </c>
      <c r="H26" s="70">
        <v>9.5500000000000007</v>
      </c>
      <c r="I26" s="70">
        <v>52.04</v>
      </c>
      <c r="J26" s="71">
        <v>660</v>
      </c>
      <c r="K26" s="72">
        <f t="shared" si="1"/>
        <v>34</v>
      </c>
      <c r="L26" s="73">
        <v>36.590000000000003</v>
      </c>
      <c r="M26" s="71">
        <v>659</v>
      </c>
      <c r="N26" s="72">
        <f>RANK(L26,$L$7:$L$328)</f>
        <v>34</v>
      </c>
      <c r="O26" s="73">
        <v>79.010000000000005</v>
      </c>
      <c r="P26" s="71">
        <v>264</v>
      </c>
      <c r="Q26" s="72">
        <f t="shared" si="2"/>
        <v>17</v>
      </c>
      <c r="R26" s="73">
        <v>233.36</v>
      </c>
      <c r="S26" s="74">
        <v>264</v>
      </c>
      <c r="T26" s="72">
        <f t="shared" si="3"/>
        <v>20</v>
      </c>
    </row>
    <row r="27" spans="1:20" s="62" customFormat="1" ht="18" customHeight="1">
      <c r="A27" s="226" t="s">
        <v>357</v>
      </c>
      <c r="B27" s="63">
        <v>86.4</v>
      </c>
      <c r="C27" s="64">
        <v>32.5</v>
      </c>
      <c r="D27" s="64">
        <v>75.7</v>
      </c>
      <c r="E27" s="65">
        <v>2</v>
      </c>
      <c r="F27" s="66">
        <f t="shared" si="0"/>
        <v>3</v>
      </c>
      <c r="G27" s="67">
        <v>50</v>
      </c>
      <c r="H27" s="64">
        <v>15</v>
      </c>
      <c r="I27" s="64">
        <v>65</v>
      </c>
      <c r="J27" s="65">
        <v>2</v>
      </c>
      <c r="K27" s="66">
        <f t="shared" si="1"/>
        <v>7</v>
      </c>
      <c r="L27" s="67">
        <v>42</v>
      </c>
      <c r="M27" s="65">
        <v>2</v>
      </c>
      <c r="N27" s="66">
        <f>RANK(L27,$L$7:$L$328)</f>
        <v>19</v>
      </c>
      <c r="O27" s="67">
        <v>82</v>
      </c>
      <c r="P27" s="65">
        <v>1</v>
      </c>
      <c r="Q27" s="66">
        <f t="shared" si="2"/>
        <v>8</v>
      </c>
      <c r="R27" s="67">
        <v>233.3</v>
      </c>
      <c r="S27" s="68">
        <v>1</v>
      </c>
      <c r="T27" s="66">
        <f t="shared" si="3"/>
        <v>21</v>
      </c>
    </row>
    <row r="28" spans="1:20" s="62" customFormat="1" ht="18" customHeight="1">
      <c r="A28" s="226" t="s">
        <v>360</v>
      </c>
      <c r="B28" s="63">
        <v>80.2</v>
      </c>
      <c r="C28" s="64">
        <v>30.75</v>
      </c>
      <c r="D28" s="64">
        <v>70.849999999999994</v>
      </c>
      <c r="E28" s="65">
        <v>4</v>
      </c>
      <c r="F28" s="66">
        <f t="shared" si="0"/>
        <v>4</v>
      </c>
      <c r="G28" s="67">
        <v>48.5</v>
      </c>
      <c r="H28" s="64">
        <v>8.1300000000000008</v>
      </c>
      <c r="I28" s="64">
        <v>56.63</v>
      </c>
      <c r="J28" s="65">
        <v>4</v>
      </c>
      <c r="K28" s="66">
        <f t="shared" si="1"/>
        <v>24</v>
      </c>
      <c r="L28" s="67">
        <v>46.75</v>
      </c>
      <c r="M28" s="65">
        <v>4</v>
      </c>
      <c r="N28" s="66">
        <f>RANK(L28,$L$7:$L$328)</f>
        <v>11</v>
      </c>
      <c r="O28" s="67">
        <v>90</v>
      </c>
      <c r="P28" s="65">
        <v>1</v>
      </c>
      <c r="Q28" s="66">
        <f t="shared" si="2"/>
        <v>2</v>
      </c>
      <c r="R28" s="67">
        <v>230.8</v>
      </c>
      <c r="S28" s="68">
        <v>1</v>
      </c>
      <c r="T28" s="66">
        <f t="shared" si="3"/>
        <v>22</v>
      </c>
    </row>
    <row r="29" spans="1:20" s="62" customFormat="1" ht="18" customHeight="1">
      <c r="A29" s="226" t="s">
        <v>307</v>
      </c>
      <c r="B29" s="63">
        <v>74.78</v>
      </c>
      <c r="C29" s="64">
        <v>31.29</v>
      </c>
      <c r="D29" s="64">
        <v>68.680000000000007</v>
      </c>
      <c r="E29" s="65">
        <v>460</v>
      </c>
      <c r="F29" s="66">
        <f t="shared" si="0"/>
        <v>14</v>
      </c>
      <c r="G29" s="67">
        <v>47.89</v>
      </c>
      <c r="H29" s="64">
        <v>16.84</v>
      </c>
      <c r="I29" s="64">
        <v>64.72</v>
      </c>
      <c r="J29" s="65">
        <v>458</v>
      </c>
      <c r="K29" s="66">
        <f t="shared" si="1"/>
        <v>8</v>
      </c>
      <c r="L29" s="67">
        <v>50.03</v>
      </c>
      <c r="M29" s="65">
        <v>452</v>
      </c>
      <c r="N29" s="66">
        <f>RANK(L29,$L$7:$L$328)</f>
        <v>2</v>
      </c>
      <c r="O29" s="67">
        <v>77.48</v>
      </c>
      <c r="P29" s="65">
        <v>89</v>
      </c>
      <c r="Q29" s="66">
        <f t="shared" si="2"/>
        <v>19</v>
      </c>
      <c r="R29" s="67">
        <v>229.69</v>
      </c>
      <c r="S29" s="68">
        <v>89</v>
      </c>
      <c r="T29" s="66">
        <f t="shared" si="3"/>
        <v>23</v>
      </c>
    </row>
    <row r="30" spans="1:20" s="62" customFormat="1" ht="18" customHeight="1">
      <c r="A30" s="226" t="s">
        <v>305</v>
      </c>
      <c r="B30" s="63">
        <v>70.09</v>
      </c>
      <c r="C30" s="64">
        <v>29.5</v>
      </c>
      <c r="D30" s="64">
        <v>64.55</v>
      </c>
      <c r="E30" s="65">
        <v>26</v>
      </c>
      <c r="F30" s="66">
        <f t="shared" si="0"/>
        <v>39</v>
      </c>
      <c r="G30" s="67">
        <v>38.119999999999997</v>
      </c>
      <c r="H30" s="64">
        <v>10.87</v>
      </c>
      <c r="I30" s="64">
        <v>48.98</v>
      </c>
      <c r="J30" s="65">
        <v>26</v>
      </c>
      <c r="K30" s="66">
        <f t="shared" si="1"/>
        <v>48</v>
      </c>
      <c r="L30" s="67">
        <v>42.85</v>
      </c>
      <c r="M30" s="65">
        <v>26</v>
      </c>
      <c r="N30" s="66">
        <f>RANK(L30,$L$7:$L$328)</f>
        <v>18</v>
      </c>
      <c r="O30" s="67">
        <v>72.540000000000006</v>
      </c>
      <c r="P30" s="65">
        <v>26</v>
      </c>
      <c r="Q30" s="66">
        <f t="shared" si="2"/>
        <v>43</v>
      </c>
      <c r="R30" s="67">
        <v>228.91</v>
      </c>
      <c r="S30" s="68">
        <v>26</v>
      </c>
      <c r="T30" s="66">
        <f t="shared" si="3"/>
        <v>24</v>
      </c>
    </row>
    <row r="31" spans="1:20" s="62" customFormat="1" ht="18" customHeight="1" thickBot="1">
      <c r="A31" s="227" t="s">
        <v>288</v>
      </c>
      <c r="B31" s="69">
        <v>74.56</v>
      </c>
      <c r="C31" s="70">
        <v>29.66</v>
      </c>
      <c r="D31" s="70">
        <v>66.930000000000007</v>
      </c>
      <c r="E31" s="71">
        <v>575</v>
      </c>
      <c r="F31" s="72">
        <f t="shared" si="0"/>
        <v>18</v>
      </c>
      <c r="G31" s="73">
        <v>43.54</v>
      </c>
      <c r="H31" s="70">
        <v>13.23</v>
      </c>
      <c r="I31" s="70">
        <v>56.77</v>
      </c>
      <c r="J31" s="71">
        <v>575</v>
      </c>
      <c r="K31" s="72">
        <f t="shared" si="1"/>
        <v>23</v>
      </c>
      <c r="L31" s="73">
        <v>32.299999999999997</v>
      </c>
      <c r="M31" s="71">
        <v>574</v>
      </c>
      <c r="N31" s="72">
        <f>RANK(L31,$L$7:$L$328)</f>
        <v>60</v>
      </c>
      <c r="O31" s="73">
        <v>73.58</v>
      </c>
      <c r="P31" s="71">
        <v>465</v>
      </c>
      <c r="Q31" s="72">
        <f t="shared" si="2"/>
        <v>39</v>
      </c>
      <c r="R31" s="73">
        <v>228.67</v>
      </c>
      <c r="S31" s="74">
        <v>465</v>
      </c>
      <c r="T31" s="72">
        <f t="shared" si="3"/>
        <v>25</v>
      </c>
    </row>
    <row r="32" spans="1:20" s="62" customFormat="1" ht="18" customHeight="1">
      <c r="A32" s="226" t="s">
        <v>372</v>
      </c>
      <c r="B32" s="63">
        <v>72.400000000000006</v>
      </c>
      <c r="C32" s="64">
        <v>28.81</v>
      </c>
      <c r="D32" s="64">
        <v>65</v>
      </c>
      <c r="E32" s="65">
        <v>718</v>
      </c>
      <c r="F32" s="66">
        <f t="shared" si="0"/>
        <v>31</v>
      </c>
      <c r="G32" s="67">
        <v>41.13</v>
      </c>
      <c r="H32" s="64">
        <v>9.77</v>
      </c>
      <c r="I32" s="64">
        <v>50.89</v>
      </c>
      <c r="J32" s="65">
        <v>718</v>
      </c>
      <c r="K32" s="66">
        <f t="shared" si="1"/>
        <v>41</v>
      </c>
      <c r="L32" s="67">
        <v>34.64</v>
      </c>
      <c r="M32" s="65">
        <v>713</v>
      </c>
      <c r="N32" s="66">
        <f>RANK(L32,$L$7:$L$328)</f>
        <v>41</v>
      </c>
      <c r="O32" s="67">
        <v>79.36</v>
      </c>
      <c r="P32" s="65">
        <v>445</v>
      </c>
      <c r="Q32" s="66">
        <f t="shared" si="2"/>
        <v>14</v>
      </c>
      <c r="R32" s="67">
        <v>227.17</v>
      </c>
      <c r="S32" s="68">
        <v>445</v>
      </c>
      <c r="T32" s="66">
        <f t="shared" si="3"/>
        <v>26</v>
      </c>
    </row>
    <row r="33" spans="1:20" s="62" customFormat="1" ht="18" customHeight="1">
      <c r="A33" s="226" t="s">
        <v>243</v>
      </c>
      <c r="B33" s="63">
        <v>72.180000000000007</v>
      </c>
      <c r="C33" s="64">
        <v>27.55</v>
      </c>
      <c r="D33" s="64">
        <v>63.64</v>
      </c>
      <c r="E33" s="65">
        <v>113</v>
      </c>
      <c r="F33" s="66">
        <f t="shared" si="0"/>
        <v>50</v>
      </c>
      <c r="G33" s="67">
        <v>40.42</v>
      </c>
      <c r="H33" s="64">
        <v>13.14</v>
      </c>
      <c r="I33" s="64">
        <v>53.55</v>
      </c>
      <c r="J33" s="65">
        <v>113</v>
      </c>
      <c r="K33" s="66">
        <f t="shared" si="1"/>
        <v>29</v>
      </c>
      <c r="L33" s="67">
        <v>36.75</v>
      </c>
      <c r="M33" s="65">
        <v>113</v>
      </c>
      <c r="N33" s="66">
        <f>RANK(L33,$L$7:$L$328)</f>
        <v>33</v>
      </c>
      <c r="O33" s="67">
        <v>73.75</v>
      </c>
      <c r="P33" s="65">
        <v>72</v>
      </c>
      <c r="Q33" s="66">
        <f t="shared" si="2"/>
        <v>37</v>
      </c>
      <c r="R33" s="67">
        <v>226.72</v>
      </c>
      <c r="S33" s="68">
        <v>72</v>
      </c>
      <c r="T33" s="66">
        <f t="shared" si="3"/>
        <v>27</v>
      </c>
    </row>
    <row r="34" spans="1:20" s="62" customFormat="1" ht="18" customHeight="1">
      <c r="A34" s="226" t="s">
        <v>179</v>
      </c>
      <c r="B34" s="63">
        <v>74.13</v>
      </c>
      <c r="C34" s="64">
        <v>24.99</v>
      </c>
      <c r="D34" s="64">
        <v>62.05</v>
      </c>
      <c r="E34" s="65">
        <v>768</v>
      </c>
      <c r="F34" s="66">
        <f t="shared" si="0"/>
        <v>68</v>
      </c>
      <c r="G34" s="67">
        <v>40.54</v>
      </c>
      <c r="H34" s="64">
        <v>11.86</v>
      </c>
      <c r="I34" s="64">
        <v>52.4</v>
      </c>
      <c r="J34" s="65">
        <v>763</v>
      </c>
      <c r="K34" s="66">
        <f t="shared" si="1"/>
        <v>33</v>
      </c>
      <c r="L34" s="67">
        <v>36.36</v>
      </c>
      <c r="M34" s="65">
        <v>769</v>
      </c>
      <c r="N34" s="66">
        <f>RANK(L34,$L$7:$L$328)</f>
        <v>35</v>
      </c>
      <c r="O34" s="67">
        <v>75.27</v>
      </c>
      <c r="P34" s="65">
        <v>603</v>
      </c>
      <c r="Q34" s="66">
        <f t="shared" si="2"/>
        <v>28</v>
      </c>
      <c r="R34" s="67">
        <v>226.34</v>
      </c>
      <c r="S34" s="68">
        <v>603</v>
      </c>
      <c r="T34" s="66">
        <f t="shared" si="3"/>
        <v>28</v>
      </c>
    </row>
    <row r="35" spans="1:20" s="62" customFormat="1" ht="18" customHeight="1">
      <c r="A35" s="226" t="s">
        <v>75</v>
      </c>
      <c r="B35" s="63">
        <v>72.19</v>
      </c>
      <c r="C35" s="64">
        <v>29.86</v>
      </c>
      <c r="D35" s="64">
        <v>65.959999999999994</v>
      </c>
      <c r="E35" s="65">
        <v>537</v>
      </c>
      <c r="F35" s="66">
        <f t="shared" si="0"/>
        <v>26</v>
      </c>
      <c r="G35" s="67">
        <v>39.72</v>
      </c>
      <c r="H35" s="64">
        <v>13.23</v>
      </c>
      <c r="I35" s="64">
        <v>52.94</v>
      </c>
      <c r="J35" s="65">
        <v>535</v>
      </c>
      <c r="K35" s="66">
        <f t="shared" si="1"/>
        <v>32</v>
      </c>
      <c r="L35" s="67">
        <v>35.57</v>
      </c>
      <c r="M35" s="65">
        <v>533</v>
      </c>
      <c r="N35" s="66">
        <f>RANK(L35,$L$7:$L$328)</f>
        <v>38</v>
      </c>
      <c r="O35" s="67">
        <v>75.16</v>
      </c>
      <c r="P35" s="65">
        <v>361</v>
      </c>
      <c r="Q35" s="66">
        <f t="shared" si="2"/>
        <v>29</v>
      </c>
      <c r="R35" s="67">
        <v>226.11</v>
      </c>
      <c r="S35" s="68">
        <v>361</v>
      </c>
      <c r="T35" s="66">
        <f t="shared" si="3"/>
        <v>29</v>
      </c>
    </row>
    <row r="36" spans="1:20" s="62" customFormat="1" ht="18" customHeight="1" thickBot="1">
      <c r="A36" s="227" t="s">
        <v>280</v>
      </c>
      <c r="B36" s="69">
        <v>71.2</v>
      </c>
      <c r="C36" s="70">
        <v>30.49</v>
      </c>
      <c r="D36" s="70">
        <v>66.09</v>
      </c>
      <c r="E36" s="71">
        <v>814</v>
      </c>
      <c r="F36" s="72">
        <f t="shared" si="0"/>
        <v>24</v>
      </c>
      <c r="G36" s="73">
        <v>38.61</v>
      </c>
      <c r="H36" s="70">
        <v>12.07</v>
      </c>
      <c r="I36" s="70">
        <v>50.68</v>
      </c>
      <c r="J36" s="71">
        <v>811</v>
      </c>
      <c r="K36" s="72">
        <f t="shared" si="1"/>
        <v>42</v>
      </c>
      <c r="L36" s="73">
        <v>33.79</v>
      </c>
      <c r="M36" s="71">
        <v>806</v>
      </c>
      <c r="N36" s="72">
        <f>RANK(L36,$L$7:$L$328)</f>
        <v>44</v>
      </c>
      <c r="O36" s="73">
        <v>74.08</v>
      </c>
      <c r="P36" s="71">
        <v>566</v>
      </c>
      <c r="Q36" s="72">
        <f t="shared" si="2"/>
        <v>35</v>
      </c>
      <c r="R36" s="73">
        <v>225.41</v>
      </c>
      <c r="S36" s="74">
        <v>566</v>
      </c>
      <c r="T36" s="72">
        <f t="shared" si="3"/>
        <v>30</v>
      </c>
    </row>
    <row r="37" spans="1:20" s="62" customFormat="1" ht="18" customHeight="1">
      <c r="A37" s="226" t="s">
        <v>306</v>
      </c>
      <c r="B37" s="63">
        <v>73.540000000000006</v>
      </c>
      <c r="C37" s="64">
        <v>31.31</v>
      </c>
      <c r="D37" s="64">
        <v>68.08</v>
      </c>
      <c r="E37" s="65">
        <v>179</v>
      </c>
      <c r="F37" s="66">
        <f t="shared" si="0"/>
        <v>17</v>
      </c>
      <c r="G37" s="67">
        <v>44.06</v>
      </c>
      <c r="H37" s="64">
        <v>14.29</v>
      </c>
      <c r="I37" s="64">
        <v>58.35</v>
      </c>
      <c r="J37" s="65">
        <v>178</v>
      </c>
      <c r="K37" s="66">
        <f t="shared" si="1"/>
        <v>21</v>
      </c>
      <c r="L37" s="67">
        <v>41.26</v>
      </c>
      <c r="M37" s="65">
        <v>176</v>
      </c>
      <c r="N37" s="66">
        <f>RANK(L37,$L$7:$L$328)</f>
        <v>22</v>
      </c>
      <c r="O37" s="67">
        <v>69.66</v>
      </c>
      <c r="P37" s="65">
        <v>99</v>
      </c>
      <c r="Q37" s="66">
        <f t="shared" si="2"/>
        <v>65</v>
      </c>
      <c r="R37" s="67">
        <v>225.4</v>
      </c>
      <c r="S37" s="68">
        <v>99</v>
      </c>
      <c r="T37" s="66">
        <f t="shared" si="3"/>
        <v>31</v>
      </c>
    </row>
    <row r="38" spans="1:20" s="62" customFormat="1" ht="18" customHeight="1">
      <c r="A38" s="226" t="s">
        <v>370</v>
      </c>
      <c r="B38" s="63">
        <v>70.510000000000005</v>
      </c>
      <c r="C38" s="64">
        <v>28.63</v>
      </c>
      <c r="D38" s="64">
        <v>63.88</v>
      </c>
      <c r="E38" s="65">
        <v>749</v>
      </c>
      <c r="F38" s="66">
        <f t="shared" si="0"/>
        <v>47</v>
      </c>
      <c r="G38" s="67">
        <v>40.54</v>
      </c>
      <c r="H38" s="64">
        <v>11.11</v>
      </c>
      <c r="I38" s="64">
        <v>51.65</v>
      </c>
      <c r="J38" s="65">
        <v>745</v>
      </c>
      <c r="K38" s="66">
        <f t="shared" si="1"/>
        <v>37</v>
      </c>
      <c r="L38" s="67">
        <v>35.369999999999997</v>
      </c>
      <c r="M38" s="65">
        <v>720</v>
      </c>
      <c r="N38" s="66">
        <f>RANK(L38,$L$7:$L$328)</f>
        <v>39</v>
      </c>
      <c r="O38" s="67">
        <v>74.900000000000006</v>
      </c>
      <c r="P38" s="65">
        <v>455</v>
      </c>
      <c r="Q38" s="66">
        <f t="shared" si="2"/>
        <v>31</v>
      </c>
      <c r="R38" s="67">
        <v>224</v>
      </c>
      <c r="S38" s="68">
        <v>455</v>
      </c>
      <c r="T38" s="66">
        <f t="shared" si="3"/>
        <v>32</v>
      </c>
    </row>
    <row r="39" spans="1:20" s="62" customFormat="1" ht="18" customHeight="1">
      <c r="A39" s="226" t="s">
        <v>300</v>
      </c>
      <c r="B39" s="63">
        <v>72.02</v>
      </c>
      <c r="C39" s="64">
        <v>28.24</v>
      </c>
      <c r="D39" s="64">
        <v>64.25</v>
      </c>
      <c r="E39" s="65">
        <v>285</v>
      </c>
      <c r="F39" s="66">
        <f t="shared" si="0"/>
        <v>45</v>
      </c>
      <c r="G39" s="67">
        <v>38.590000000000003</v>
      </c>
      <c r="H39" s="64">
        <v>9.7100000000000009</v>
      </c>
      <c r="I39" s="64">
        <v>48.3</v>
      </c>
      <c r="J39" s="65">
        <v>285</v>
      </c>
      <c r="K39" s="66">
        <f t="shared" si="1"/>
        <v>51</v>
      </c>
      <c r="L39" s="67">
        <v>36.950000000000003</v>
      </c>
      <c r="M39" s="65">
        <v>285</v>
      </c>
      <c r="N39" s="66">
        <f>RANK(L39,$L$7:$L$328)</f>
        <v>32</v>
      </c>
      <c r="O39" s="67">
        <v>79.25</v>
      </c>
      <c r="P39" s="65">
        <v>144</v>
      </c>
      <c r="Q39" s="66">
        <f t="shared" si="2"/>
        <v>16</v>
      </c>
      <c r="R39" s="67">
        <v>222.75</v>
      </c>
      <c r="S39" s="68">
        <v>144</v>
      </c>
      <c r="T39" s="66">
        <f t="shared" si="3"/>
        <v>33</v>
      </c>
    </row>
    <row r="40" spans="1:20" s="62" customFormat="1" ht="18" customHeight="1">
      <c r="A40" s="226" t="s">
        <v>368</v>
      </c>
      <c r="B40" s="63">
        <v>69.5</v>
      </c>
      <c r="C40" s="64">
        <v>29.66</v>
      </c>
      <c r="D40" s="64">
        <v>64.41</v>
      </c>
      <c r="E40" s="65">
        <v>465</v>
      </c>
      <c r="F40" s="66">
        <f t="shared" si="0"/>
        <v>42</v>
      </c>
      <c r="G40" s="67">
        <v>39.04</v>
      </c>
      <c r="H40" s="64">
        <v>16.329999999999998</v>
      </c>
      <c r="I40" s="64">
        <v>55.36</v>
      </c>
      <c r="J40" s="65">
        <v>465</v>
      </c>
      <c r="K40" s="66">
        <f t="shared" si="1"/>
        <v>26</v>
      </c>
      <c r="L40" s="67">
        <v>37.39</v>
      </c>
      <c r="M40" s="65">
        <v>464</v>
      </c>
      <c r="N40" s="66">
        <f>RANK(L40,$L$7:$L$328)</f>
        <v>30</v>
      </c>
      <c r="O40" s="67">
        <v>69.900000000000006</v>
      </c>
      <c r="P40" s="65">
        <v>361</v>
      </c>
      <c r="Q40" s="66">
        <f t="shared" si="2"/>
        <v>62</v>
      </c>
      <c r="R40" s="67">
        <v>222.11</v>
      </c>
      <c r="S40" s="68">
        <v>361</v>
      </c>
      <c r="T40" s="66">
        <f t="shared" si="3"/>
        <v>34</v>
      </c>
    </row>
    <row r="41" spans="1:20" s="62" customFormat="1" ht="18" customHeight="1" thickBot="1">
      <c r="A41" s="227" t="s">
        <v>366</v>
      </c>
      <c r="B41" s="69">
        <v>74.69</v>
      </c>
      <c r="C41" s="70">
        <v>25.43</v>
      </c>
      <c r="D41" s="70">
        <v>62.77</v>
      </c>
      <c r="E41" s="71">
        <v>7</v>
      </c>
      <c r="F41" s="72">
        <f t="shared" si="0"/>
        <v>56</v>
      </c>
      <c r="G41" s="73">
        <v>48.57</v>
      </c>
      <c r="H41" s="70">
        <v>7.57</v>
      </c>
      <c r="I41" s="70">
        <v>56.14</v>
      </c>
      <c r="J41" s="71">
        <v>7</v>
      </c>
      <c r="K41" s="72">
        <f t="shared" si="1"/>
        <v>25</v>
      </c>
      <c r="L41" s="73">
        <v>44</v>
      </c>
      <c r="M41" s="71">
        <v>7</v>
      </c>
      <c r="N41" s="72">
        <f>RANK(L41,$L$7:$L$328)</f>
        <v>16</v>
      </c>
      <c r="O41" s="73">
        <v>82</v>
      </c>
      <c r="P41" s="71">
        <v>2</v>
      </c>
      <c r="Q41" s="72">
        <f t="shared" si="2"/>
        <v>8</v>
      </c>
      <c r="R41" s="73">
        <v>220.95</v>
      </c>
      <c r="S41" s="74">
        <v>2</v>
      </c>
      <c r="T41" s="72">
        <f t="shared" si="3"/>
        <v>35</v>
      </c>
    </row>
    <row r="42" spans="1:20" s="62" customFormat="1" ht="18" customHeight="1">
      <c r="A42" s="226" t="s">
        <v>85</v>
      </c>
      <c r="B42" s="63">
        <v>70.13</v>
      </c>
      <c r="C42" s="64">
        <v>29.44</v>
      </c>
      <c r="D42" s="64">
        <v>64.510000000000005</v>
      </c>
      <c r="E42" s="65">
        <v>334</v>
      </c>
      <c r="F42" s="66">
        <f t="shared" si="0"/>
        <v>40</v>
      </c>
      <c r="G42" s="67">
        <v>39.54</v>
      </c>
      <c r="H42" s="64">
        <v>10.07</v>
      </c>
      <c r="I42" s="64">
        <v>49.6</v>
      </c>
      <c r="J42" s="65">
        <v>334</v>
      </c>
      <c r="K42" s="66">
        <f t="shared" si="1"/>
        <v>45</v>
      </c>
      <c r="L42" s="67">
        <v>34.11</v>
      </c>
      <c r="M42" s="65">
        <v>333</v>
      </c>
      <c r="N42" s="66">
        <f>RANK(L42,$L$7:$L$328)</f>
        <v>43</v>
      </c>
      <c r="O42" s="67">
        <v>74.36</v>
      </c>
      <c r="P42" s="65">
        <v>173</v>
      </c>
      <c r="Q42" s="66">
        <f t="shared" si="2"/>
        <v>34</v>
      </c>
      <c r="R42" s="67">
        <v>219.08</v>
      </c>
      <c r="S42" s="68">
        <v>173</v>
      </c>
      <c r="T42" s="66">
        <f t="shared" si="3"/>
        <v>36</v>
      </c>
    </row>
    <row r="43" spans="1:20" s="62" customFormat="1" ht="18" customHeight="1">
      <c r="A43" s="226" t="s">
        <v>94</v>
      </c>
      <c r="B43" s="63">
        <v>70.55</v>
      </c>
      <c r="C43" s="64">
        <v>27.11</v>
      </c>
      <c r="D43" s="64">
        <v>62.38</v>
      </c>
      <c r="E43" s="65">
        <v>795</v>
      </c>
      <c r="F43" s="66">
        <f t="shared" si="0"/>
        <v>65</v>
      </c>
      <c r="G43" s="67">
        <v>38.82</v>
      </c>
      <c r="H43" s="64">
        <v>12.41</v>
      </c>
      <c r="I43" s="64">
        <v>51.23</v>
      </c>
      <c r="J43" s="65">
        <v>793</v>
      </c>
      <c r="K43" s="66">
        <f t="shared" si="1"/>
        <v>40</v>
      </c>
      <c r="L43" s="67">
        <v>39.880000000000003</v>
      </c>
      <c r="M43" s="65">
        <v>794</v>
      </c>
      <c r="N43" s="66">
        <f>RANK(L43,$L$7:$L$328)</f>
        <v>24</v>
      </c>
      <c r="O43" s="67">
        <v>71.459999999999994</v>
      </c>
      <c r="P43" s="65">
        <v>460</v>
      </c>
      <c r="Q43" s="66">
        <f t="shared" si="2"/>
        <v>51</v>
      </c>
      <c r="R43" s="67">
        <v>218.48</v>
      </c>
      <c r="S43" s="68">
        <v>460</v>
      </c>
      <c r="T43" s="66">
        <f t="shared" si="3"/>
        <v>37</v>
      </c>
    </row>
    <row r="44" spans="1:20" s="62" customFormat="1" ht="18" customHeight="1">
      <c r="A44" s="226" t="s">
        <v>374</v>
      </c>
      <c r="B44" s="63">
        <v>70.239999999999995</v>
      </c>
      <c r="C44" s="64">
        <v>27.43</v>
      </c>
      <c r="D44" s="64">
        <v>62.54</v>
      </c>
      <c r="E44" s="65">
        <v>458</v>
      </c>
      <c r="F44" s="66">
        <f t="shared" si="0"/>
        <v>60</v>
      </c>
      <c r="G44" s="67">
        <v>38.67</v>
      </c>
      <c r="H44" s="64">
        <v>13.21</v>
      </c>
      <c r="I44" s="64">
        <v>51.89</v>
      </c>
      <c r="J44" s="65">
        <v>458</v>
      </c>
      <c r="K44" s="66">
        <f t="shared" si="1"/>
        <v>35</v>
      </c>
      <c r="L44" s="67">
        <v>36.020000000000003</v>
      </c>
      <c r="M44" s="65">
        <v>457</v>
      </c>
      <c r="N44" s="66">
        <f>RANK(L44,$L$7:$L$328)</f>
        <v>37</v>
      </c>
      <c r="O44" s="67">
        <v>66.010000000000005</v>
      </c>
      <c r="P44" s="65">
        <v>457</v>
      </c>
      <c r="Q44" s="66">
        <f t="shared" si="2"/>
        <v>98</v>
      </c>
      <c r="R44" s="67">
        <v>216.39</v>
      </c>
      <c r="S44" s="68">
        <v>457</v>
      </c>
      <c r="T44" s="66">
        <f t="shared" si="3"/>
        <v>38</v>
      </c>
    </row>
    <row r="45" spans="1:20" s="62" customFormat="1" ht="18" customHeight="1">
      <c r="A45" s="226" t="s">
        <v>71</v>
      </c>
      <c r="B45" s="63">
        <v>70.44</v>
      </c>
      <c r="C45" s="64">
        <v>30.37</v>
      </c>
      <c r="D45" s="64">
        <v>65.59</v>
      </c>
      <c r="E45" s="65">
        <v>689</v>
      </c>
      <c r="F45" s="66">
        <f t="shared" si="0"/>
        <v>27</v>
      </c>
      <c r="G45" s="67">
        <v>32.53</v>
      </c>
      <c r="H45" s="64">
        <v>8.64</v>
      </c>
      <c r="I45" s="64">
        <v>41.16</v>
      </c>
      <c r="J45" s="65">
        <v>688</v>
      </c>
      <c r="K45" s="66">
        <f t="shared" si="1"/>
        <v>88</v>
      </c>
      <c r="L45" s="67">
        <v>32.57</v>
      </c>
      <c r="M45" s="65">
        <v>683</v>
      </c>
      <c r="N45" s="66">
        <f>RANK(L45,$L$7:$L$328)</f>
        <v>56</v>
      </c>
      <c r="O45" s="67">
        <v>76.48</v>
      </c>
      <c r="P45" s="65">
        <v>320</v>
      </c>
      <c r="Q45" s="66">
        <f t="shared" si="2"/>
        <v>23</v>
      </c>
      <c r="R45" s="67">
        <v>215.63</v>
      </c>
      <c r="S45" s="68">
        <v>320</v>
      </c>
      <c r="T45" s="66">
        <f t="shared" si="3"/>
        <v>39</v>
      </c>
    </row>
    <row r="46" spans="1:20" s="62" customFormat="1" ht="18" customHeight="1" thickBot="1">
      <c r="A46" s="227" t="s">
        <v>383</v>
      </c>
      <c r="B46" s="69">
        <v>70.38</v>
      </c>
      <c r="C46" s="70">
        <v>28.21</v>
      </c>
      <c r="D46" s="70">
        <v>63.4</v>
      </c>
      <c r="E46" s="71">
        <v>388</v>
      </c>
      <c r="F46" s="72">
        <f t="shared" si="0"/>
        <v>51</v>
      </c>
      <c r="G46" s="73">
        <v>41.32</v>
      </c>
      <c r="H46" s="70">
        <v>10.55</v>
      </c>
      <c r="I46" s="70">
        <v>51.88</v>
      </c>
      <c r="J46" s="71">
        <v>387</v>
      </c>
      <c r="K46" s="72">
        <f t="shared" si="1"/>
        <v>36</v>
      </c>
      <c r="L46" s="73">
        <v>32.42</v>
      </c>
      <c r="M46" s="71">
        <v>383</v>
      </c>
      <c r="N46" s="72">
        <f>RANK(L46,$L$7:$L$328)</f>
        <v>58</v>
      </c>
      <c r="O46" s="73">
        <v>67.95</v>
      </c>
      <c r="P46" s="71">
        <v>386</v>
      </c>
      <c r="Q46" s="72">
        <f t="shared" si="2"/>
        <v>80</v>
      </c>
      <c r="R46" s="73">
        <v>215.2</v>
      </c>
      <c r="S46" s="74">
        <v>386</v>
      </c>
      <c r="T46" s="72">
        <f t="shared" si="3"/>
        <v>40</v>
      </c>
    </row>
    <row r="47" spans="1:20" s="62" customFormat="1" ht="18" customHeight="1">
      <c r="A47" s="226" t="s">
        <v>381</v>
      </c>
      <c r="B47" s="63">
        <v>67.63</v>
      </c>
      <c r="C47" s="64">
        <v>28.68</v>
      </c>
      <c r="D47" s="64">
        <v>62.5</v>
      </c>
      <c r="E47" s="65">
        <v>298</v>
      </c>
      <c r="F47" s="66">
        <f t="shared" si="0"/>
        <v>64</v>
      </c>
      <c r="G47" s="67">
        <v>40.11</v>
      </c>
      <c r="H47" s="64">
        <v>13.97</v>
      </c>
      <c r="I47" s="64">
        <v>54.08</v>
      </c>
      <c r="J47" s="65">
        <v>295</v>
      </c>
      <c r="K47" s="66">
        <f t="shared" si="1"/>
        <v>28</v>
      </c>
      <c r="L47" s="67">
        <v>33.26</v>
      </c>
      <c r="M47" s="65">
        <v>297</v>
      </c>
      <c r="N47" s="66">
        <f>RANK(L47,$L$7:$L$328)</f>
        <v>49</v>
      </c>
      <c r="O47" s="67">
        <v>64.25</v>
      </c>
      <c r="P47" s="65">
        <v>295</v>
      </c>
      <c r="Q47" s="66">
        <f t="shared" si="2"/>
        <v>124</v>
      </c>
      <c r="R47" s="67">
        <v>214.54</v>
      </c>
      <c r="S47" s="68">
        <v>295</v>
      </c>
      <c r="T47" s="66">
        <f t="shared" si="3"/>
        <v>41</v>
      </c>
    </row>
    <row r="48" spans="1:20" s="62" customFormat="1" ht="18" customHeight="1">
      <c r="A48" s="226" t="s">
        <v>204</v>
      </c>
      <c r="B48" s="63">
        <v>69.97</v>
      </c>
      <c r="C48" s="64">
        <v>29.29</v>
      </c>
      <c r="D48" s="64">
        <v>64.27</v>
      </c>
      <c r="E48" s="65">
        <v>234</v>
      </c>
      <c r="F48" s="66">
        <f t="shared" si="0"/>
        <v>44</v>
      </c>
      <c r="G48" s="67">
        <v>37.03</v>
      </c>
      <c r="H48" s="64">
        <v>11.51</v>
      </c>
      <c r="I48" s="64">
        <v>48.54</v>
      </c>
      <c r="J48" s="65">
        <v>233</v>
      </c>
      <c r="K48" s="66">
        <f t="shared" si="1"/>
        <v>49</v>
      </c>
      <c r="L48" s="67">
        <v>30.03</v>
      </c>
      <c r="M48" s="65">
        <v>234</v>
      </c>
      <c r="N48" s="66">
        <f>RANK(L48,$L$7:$L$328)</f>
        <v>70</v>
      </c>
      <c r="O48" s="67">
        <v>72.34</v>
      </c>
      <c r="P48" s="65">
        <v>211</v>
      </c>
      <c r="Q48" s="66">
        <f t="shared" si="2"/>
        <v>46</v>
      </c>
      <c r="R48" s="67">
        <v>214.5</v>
      </c>
      <c r="S48" s="68">
        <v>211</v>
      </c>
      <c r="T48" s="66">
        <f t="shared" si="3"/>
        <v>42</v>
      </c>
    </row>
    <row r="49" spans="1:20" s="62" customFormat="1" ht="18" customHeight="1">
      <c r="A49" s="226" t="s">
        <v>210</v>
      </c>
      <c r="B49" s="63">
        <v>71.89</v>
      </c>
      <c r="C49" s="64">
        <v>24.67</v>
      </c>
      <c r="D49" s="64">
        <v>60.62</v>
      </c>
      <c r="E49" s="65">
        <v>355</v>
      </c>
      <c r="F49" s="66">
        <f t="shared" si="0"/>
        <v>84</v>
      </c>
      <c r="G49" s="67">
        <v>35.08</v>
      </c>
      <c r="H49" s="64">
        <v>12.21</v>
      </c>
      <c r="I49" s="64">
        <v>47.29</v>
      </c>
      <c r="J49" s="65">
        <v>355</v>
      </c>
      <c r="K49" s="66">
        <f t="shared" si="1"/>
        <v>55</v>
      </c>
      <c r="L49" s="67">
        <v>34.35</v>
      </c>
      <c r="M49" s="65">
        <v>352</v>
      </c>
      <c r="N49" s="66">
        <f>RANK(L49,$L$7:$L$328)</f>
        <v>42</v>
      </c>
      <c r="O49" s="67">
        <v>75.459999999999994</v>
      </c>
      <c r="P49" s="65">
        <v>212</v>
      </c>
      <c r="Q49" s="66">
        <f t="shared" si="2"/>
        <v>26</v>
      </c>
      <c r="R49" s="67">
        <v>214.35</v>
      </c>
      <c r="S49" s="68">
        <v>212</v>
      </c>
      <c r="T49" s="66">
        <f t="shared" si="3"/>
        <v>43</v>
      </c>
    </row>
    <row r="50" spans="1:20" s="62" customFormat="1" ht="18" customHeight="1">
      <c r="A50" s="226" t="s">
        <v>379</v>
      </c>
      <c r="B50" s="63">
        <v>70.77</v>
      </c>
      <c r="C50" s="64">
        <v>25.23</v>
      </c>
      <c r="D50" s="64">
        <v>60.62</v>
      </c>
      <c r="E50" s="65">
        <v>298</v>
      </c>
      <c r="F50" s="66">
        <f t="shared" si="0"/>
        <v>84</v>
      </c>
      <c r="G50" s="67">
        <v>36.729999999999997</v>
      </c>
      <c r="H50" s="64">
        <v>13.53</v>
      </c>
      <c r="I50" s="64">
        <v>50.26</v>
      </c>
      <c r="J50" s="65">
        <v>298</v>
      </c>
      <c r="K50" s="66">
        <f t="shared" si="1"/>
        <v>43</v>
      </c>
      <c r="L50" s="67">
        <v>32.69</v>
      </c>
      <c r="M50" s="65">
        <v>297</v>
      </c>
      <c r="N50" s="66">
        <f>RANK(L50,$L$7:$L$328)</f>
        <v>55</v>
      </c>
      <c r="O50" s="67">
        <v>68.55</v>
      </c>
      <c r="P50" s="65">
        <v>213</v>
      </c>
      <c r="Q50" s="66">
        <f t="shared" si="2"/>
        <v>76</v>
      </c>
      <c r="R50" s="67">
        <v>213.9</v>
      </c>
      <c r="S50" s="68">
        <v>213</v>
      </c>
      <c r="T50" s="66">
        <f t="shared" si="3"/>
        <v>44</v>
      </c>
    </row>
    <row r="51" spans="1:20" s="62" customFormat="1" ht="18" customHeight="1" thickBot="1">
      <c r="A51" s="227" t="s">
        <v>234</v>
      </c>
      <c r="B51" s="69">
        <v>70.75</v>
      </c>
      <c r="C51" s="70">
        <v>28.49</v>
      </c>
      <c r="D51" s="70">
        <v>63.86</v>
      </c>
      <c r="E51" s="71">
        <v>695</v>
      </c>
      <c r="F51" s="72">
        <f t="shared" si="0"/>
        <v>48</v>
      </c>
      <c r="G51" s="73">
        <v>37.25</v>
      </c>
      <c r="H51" s="70">
        <v>12.53</v>
      </c>
      <c r="I51" s="70">
        <v>49.78</v>
      </c>
      <c r="J51" s="71">
        <v>691</v>
      </c>
      <c r="K51" s="72">
        <f t="shared" si="1"/>
        <v>44</v>
      </c>
      <c r="L51" s="73">
        <v>39.700000000000003</v>
      </c>
      <c r="M51" s="71">
        <v>679</v>
      </c>
      <c r="N51" s="72">
        <f>RANK(L51,$L$7:$L$328)</f>
        <v>25</v>
      </c>
      <c r="O51" s="73">
        <v>65.62</v>
      </c>
      <c r="P51" s="71">
        <v>503</v>
      </c>
      <c r="Q51" s="72">
        <f t="shared" si="2"/>
        <v>103</v>
      </c>
      <c r="R51" s="73">
        <v>213.49</v>
      </c>
      <c r="S51" s="74">
        <v>503</v>
      </c>
      <c r="T51" s="72">
        <f t="shared" si="3"/>
        <v>45</v>
      </c>
    </row>
    <row r="52" spans="1:20" s="62" customFormat="1" ht="18" customHeight="1">
      <c r="A52" s="226" t="s">
        <v>301</v>
      </c>
      <c r="B52" s="63">
        <v>72.040000000000006</v>
      </c>
      <c r="C52" s="64">
        <v>28.71</v>
      </c>
      <c r="D52" s="64">
        <v>64.73</v>
      </c>
      <c r="E52" s="65">
        <v>481</v>
      </c>
      <c r="F52" s="66">
        <f t="shared" si="0"/>
        <v>37</v>
      </c>
      <c r="G52" s="67">
        <v>39.17</v>
      </c>
      <c r="H52" s="64">
        <v>7.85</v>
      </c>
      <c r="I52" s="64">
        <v>47.02</v>
      </c>
      <c r="J52" s="65">
        <v>478</v>
      </c>
      <c r="K52" s="66">
        <f t="shared" si="1"/>
        <v>57</v>
      </c>
      <c r="L52" s="67">
        <v>33.049999999999997</v>
      </c>
      <c r="M52" s="65">
        <v>480</v>
      </c>
      <c r="N52" s="66">
        <f>RANK(L52,$L$7:$L$328)</f>
        <v>51</v>
      </c>
      <c r="O52" s="67">
        <v>69.47</v>
      </c>
      <c r="P52" s="65">
        <v>398</v>
      </c>
      <c r="Q52" s="66">
        <f t="shared" si="2"/>
        <v>67</v>
      </c>
      <c r="R52" s="67">
        <v>213.37</v>
      </c>
      <c r="S52" s="68">
        <v>398</v>
      </c>
      <c r="T52" s="66">
        <f t="shared" si="3"/>
        <v>46</v>
      </c>
    </row>
    <row r="53" spans="1:20" s="62" customFormat="1" ht="18" customHeight="1">
      <c r="A53" s="226" t="s">
        <v>240</v>
      </c>
      <c r="B53" s="63">
        <v>71.91</v>
      </c>
      <c r="C53" s="64">
        <v>28.83</v>
      </c>
      <c r="D53" s="64">
        <v>64.78</v>
      </c>
      <c r="E53" s="65">
        <v>378</v>
      </c>
      <c r="F53" s="66">
        <f t="shared" si="0"/>
        <v>36</v>
      </c>
      <c r="G53" s="67">
        <v>35.1</v>
      </c>
      <c r="H53" s="64">
        <v>10.01</v>
      </c>
      <c r="I53" s="64">
        <v>45.11</v>
      </c>
      <c r="J53" s="65">
        <v>379</v>
      </c>
      <c r="K53" s="66">
        <f t="shared" si="1"/>
        <v>65</v>
      </c>
      <c r="L53" s="67">
        <v>33.6</v>
      </c>
      <c r="M53" s="65">
        <v>376</v>
      </c>
      <c r="N53" s="66">
        <f>RANK(L53,$L$7:$L$328)</f>
        <v>46</v>
      </c>
      <c r="O53" s="67">
        <v>71.17</v>
      </c>
      <c r="P53" s="65">
        <v>326</v>
      </c>
      <c r="Q53" s="66">
        <f t="shared" si="2"/>
        <v>53</v>
      </c>
      <c r="R53" s="67">
        <v>213.21</v>
      </c>
      <c r="S53" s="68">
        <v>326</v>
      </c>
      <c r="T53" s="66">
        <f t="shared" si="3"/>
        <v>47</v>
      </c>
    </row>
    <row r="54" spans="1:20" s="62" customFormat="1" ht="18" customHeight="1">
      <c r="A54" s="226" t="s">
        <v>282</v>
      </c>
      <c r="B54" s="63">
        <v>68.23</v>
      </c>
      <c r="C54" s="64">
        <v>26.48</v>
      </c>
      <c r="D54" s="64">
        <v>60.6</v>
      </c>
      <c r="E54" s="65">
        <v>87</v>
      </c>
      <c r="F54" s="66">
        <f t="shared" si="0"/>
        <v>86</v>
      </c>
      <c r="G54" s="67">
        <v>39.58</v>
      </c>
      <c r="H54" s="64">
        <v>13.88</v>
      </c>
      <c r="I54" s="64">
        <v>53.46</v>
      </c>
      <c r="J54" s="65">
        <v>86</v>
      </c>
      <c r="K54" s="66">
        <f t="shared" si="1"/>
        <v>30</v>
      </c>
      <c r="L54" s="67">
        <v>30.19</v>
      </c>
      <c r="M54" s="65">
        <v>86</v>
      </c>
      <c r="N54" s="66">
        <f>RANK(L54,$L$7:$L$328)</f>
        <v>68</v>
      </c>
      <c r="O54" s="67">
        <v>72.650000000000006</v>
      </c>
      <c r="P54" s="65">
        <v>46</v>
      </c>
      <c r="Q54" s="66">
        <f t="shared" si="2"/>
        <v>41</v>
      </c>
      <c r="R54" s="67">
        <v>213.06</v>
      </c>
      <c r="S54" s="68">
        <v>46</v>
      </c>
      <c r="T54" s="66">
        <f t="shared" si="3"/>
        <v>48</v>
      </c>
    </row>
    <row r="55" spans="1:20" s="62" customFormat="1" ht="18" customHeight="1">
      <c r="A55" s="226" t="s">
        <v>206</v>
      </c>
      <c r="B55" s="63">
        <v>66.3</v>
      </c>
      <c r="C55" s="64">
        <v>28.98</v>
      </c>
      <c r="D55" s="64">
        <v>62.13</v>
      </c>
      <c r="E55" s="65">
        <v>500</v>
      </c>
      <c r="F55" s="66">
        <f t="shared" si="0"/>
        <v>67</v>
      </c>
      <c r="G55" s="67">
        <v>37.08</v>
      </c>
      <c r="H55" s="64">
        <v>11.91</v>
      </c>
      <c r="I55" s="64">
        <v>48.99</v>
      </c>
      <c r="J55" s="65">
        <v>497</v>
      </c>
      <c r="K55" s="66">
        <f t="shared" si="1"/>
        <v>47</v>
      </c>
      <c r="L55" s="67">
        <v>33.6</v>
      </c>
      <c r="M55" s="65">
        <v>499</v>
      </c>
      <c r="N55" s="66">
        <f>RANK(L55,$L$7:$L$328)</f>
        <v>46</v>
      </c>
      <c r="O55" s="67">
        <v>69.98</v>
      </c>
      <c r="P55" s="65">
        <v>425</v>
      </c>
      <c r="Q55" s="66">
        <f t="shared" si="2"/>
        <v>61</v>
      </c>
      <c r="R55" s="67">
        <v>212.15</v>
      </c>
      <c r="S55" s="68">
        <v>425</v>
      </c>
      <c r="T55" s="66">
        <f t="shared" si="3"/>
        <v>49</v>
      </c>
    </row>
    <row r="56" spans="1:20" s="62" customFormat="1" ht="18" customHeight="1" thickBot="1">
      <c r="A56" s="227" t="s">
        <v>249</v>
      </c>
      <c r="B56" s="69">
        <v>70.930000000000007</v>
      </c>
      <c r="C56" s="70">
        <v>27.05</v>
      </c>
      <c r="D56" s="70">
        <v>62.52</v>
      </c>
      <c r="E56" s="71">
        <v>212</v>
      </c>
      <c r="F56" s="72">
        <f t="shared" si="0"/>
        <v>62</v>
      </c>
      <c r="G56" s="73">
        <v>38.090000000000003</v>
      </c>
      <c r="H56" s="70">
        <v>14.95</v>
      </c>
      <c r="I56" s="70">
        <v>53.04</v>
      </c>
      <c r="J56" s="71">
        <v>212</v>
      </c>
      <c r="K56" s="72">
        <f t="shared" si="1"/>
        <v>31</v>
      </c>
      <c r="L56" s="73">
        <v>31</v>
      </c>
      <c r="M56" s="71">
        <v>210</v>
      </c>
      <c r="N56" s="72">
        <f>RANK(L56,$L$7:$L$328)</f>
        <v>63</v>
      </c>
      <c r="O56" s="73">
        <v>65.25</v>
      </c>
      <c r="P56" s="71">
        <v>209</v>
      </c>
      <c r="Q56" s="72">
        <f t="shared" si="2"/>
        <v>110</v>
      </c>
      <c r="R56" s="73">
        <v>211.73</v>
      </c>
      <c r="S56" s="74">
        <v>209</v>
      </c>
      <c r="T56" s="72">
        <f t="shared" si="3"/>
        <v>50</v>
      </c>
    </row>
    <row r="57" spans="1:20" s="62" customFormat="1" ht="18" customHeight="1">
      <c r="A57" s="226" t="s">
        <v>377</v>
      </c>
      <c r="B57" s="63">
        <v>67.08</v>
      </c>
      <c r="C57" s="64">
        <v>31.05</v>
      </c>
      <c r="D57" s="64">
        <v>64.59</v>
      </c>
      <c r="E57" s="65">
        <v>358</v>
      </c>
      <c r="F57" s="66">
        <f t="shared" si="0"/>
        <v>38</v>
      </c>
      <c r="G57" s="67">
        <v>36.68</v>
      </c>
      <c r="H57" s="64">
        <v>11.26</v>
      </c>
      <c r="I57" s="64">
        <v>47.94</v>
      </c>
      <c r="J57" s="65">
        <v>359</v>
      </c>
      <c r="K57" s="66">
        <f t="shared" si="1"/>
        <v>52</v>
      </c>
      <c r="L57" s="67">
        <v>32.83</v>
      </c>
      <c r="M57" s="65">
        <v>357</v>
      </c>
      <c r="N57" s="66">
        <f>RANK(L57,$L$7:$L$328)</f>
        <v>52</v>
      </c>
      <c r="O57" s="67">
        <v>69.34</v>
      </c>
      <c r="P57" s="65">
        <v>250</v>
      </c>
      <c r="Q57" s="66">
        <f t="shared" si="2"/>
        <v>69</v>
      </c>
      <c r="R57" s="67">
        <v>211.42</v>
      </c>
      <c r="S57" s="68">
        <v>250</v>
      </c>
      <c r="T57" s="66">
        <f t="shared" si="3"/>
        <v>51</v>
      </c>
    </row>
    <row r="58" spans="1:20" s="62" customFormat="1" ht="18" customHeight="1">
      <c r="A58" s="226" t="s">
        <v>159</v>
      </c>
      <c r="B58" s="63">
        <v>72.98</v>
      </c>
      <c r="C58" s="64">
        <v>29.92</v>
      </c>
      <c r="D58" s="64">
        <v>66.41</v>
      </c>
      <c r="E58" s="65">
        <v>580</v>
      </c>
      <c r="F58" s="66">
        <f t="shared" si="0"/>
        <v>22</v>
      </c>
      <c r="G58" s="67">
        <v>37.15</v>
      </c>
      <c r="H58" s="64">
        <v>10.38</v>
      </c>
      <c r="I58" s="64">
        <v>47.52</v>
      </c>
      <c r="J58" s="65">
        <v>579</v>
      </c>
      <c r="K58" s="66">
        <f t="shared" si="1"/>
        <v>53</v>
      </c>
      <c r="L58" s="67">
        <v>32.4</v>
      </c>
      <c r="M58" s="65">
        <v>580</v>
      </c>
      <c r="N58" s="66">
        <f>RANK(L58,$L$7:$L$328)</f>
        <v>59</v>
      </c>
      <c r="O58" s="67">
        <v>72.459999999999994</v>
      </c>
      <c r="P58" s="65">
        <v>337</v>
      </c>
      <c r="Q58" s="66">
        <f t="shared" si="2"/>
        <v>45</v>
      </c>
      <c r="R58" s="67">
        <v>211.29</v>
      </c>
      <c r="S58" s="68">
        <v>337</v>
      </c>
      <c r="T58" s="66">
        <f t="shared" si="3"/>
        <v>52</v>
      </c>
    </row>
    <row r="59" spans="1:20" s="62" customFormat="1" ht="18" customHeight="1">
      <c r="A59" s="226" t="s">
        <v>373</v>
      </c>
      <c r="B59" s="63">
        <v>61.44</v>
      </c>
      <c r="C59" s="64">
        <v>28.7</v>
      </c>
      <c r="D59" s="64">
        <v>59.42</v>
      </c>
      <c r="E59" s="65">
        <v>20</v>
      </c>
      <c r="F59" s="66">
        <f t="shared" si="0"/>
        <v>100</v>
      </c>
      <c r="G59" s="67">
        <v>38.799999999999997</v>
      </c>
      <c r="H59" s="64">
        <v>12.5</v>
      </c>
      <c r="I59" s="64">
        <v>51.3</v>
      </c>
      <c r="J59" s="65">
        <v>20</v>
      </c>
      <c r="K59" s="66">
        <f t="shared" si="1"/>
        <v>39</v>
      </c>
      <c r="L59" s="67">
        <v>30.55</v>
      </c>
      <c r="M59" s="65">
        <v>20</v>
      </c>
      <c r="N59" s="66">
        <f>RANK(L59,$L$7:$L$328)</f>
        <v>65</v>
      </c>
      <c r="O59" s="67">
        <v>67.38</v>
      </c>
      <c r="P59" s="65">
        <v>16</v>
      </c>
      <c r="Q59" s="66">
        <f t="shared" si="2"/>
        <v>87</v>
      </c>
      <c r="R59" s="67">
        <v>210.63</v>
      </c>
      <c r="S59" s="68">
        <v>16</v>
      </c>
      <c r="T59" s="66">
        <f t="shared" si="3"/>
        <v>53</v>
      </c>
    </row>
    <row r="60" spans="1:20" s="62" customFormat="1" ht="18" customHeight="1">
      <c r="A60" s="226" t="s">
        <v>79</v>
      </c>
      <c r="B60" s="63">
        <v>68</v>
      </c>
      <c r="C60" s="64">
        <v>27.87</v>
      </c>
      <c r="D60" s="64">
        <v>61.87</v>
      </c>
      <c r="E60" s="65">
        <v>102</v>
      </c>
      <c r="F60" s="66">
        <f t="shared" si="0"/>
        <v>69</v>
      </c>
      <c r="G60" s="67">
        <v>33.229999999999997</v>
      </c>
      <c r="H60" s="64">
        <v>8.4700000000000006</v>
      </c>
      <c r="I60" s="64">
        <v>41.69</v>
      </c>
      <c r="J60" s="65">
        <v>102</v>
      </c>
      <c r="K60" s="66">
        <f t="shared" si="1"/>
        <v>85</v>
      </c>
      <c r="L60" s="67">
        <v>29.03</v>
      </c>
      <c r="M60" s="65">
        <v>102</v>
      </c>
      <c r="N60" s="66">
        <f>RANK(L60,$L$7:$L$328)</f>
        <v>84</v>
      </c>
      <c r="O60" s="67">
        <v>83.02</v>
      </c>
      <c r="P60" s="65">
        <v>41</v>
      </c>
      <c r="Q60" s="66">
        <f t="shared" si="2"/>
        <v>5</v>
      </c>
      <c r="R60" s="67">
        <v>210.03</v>
      </c>
      <c r="S60" s="68">
        <v>41</v>
      </c>
      <c r="T60" s="66">
        <f t="shared" si="3"/>
        <v>54</v>
      </c>
    </row>
    <row r="61" spans="1:20" s="62" customFormat="1" ht="18" customHeight="1" thickBot="1">
      <c r="A61" s="227" t="s">
        <v>86</v>
      </c>
      <c r="B61" s="69">
        <v>68.790000000000006</v>
      </c>
      <c r="C61" s="70">
        <v>31.06</v>
      </c>
      <c r="D61" s="70">
        <v>65.459999999999994</v>
      </c>
      <c r="E61" s="71">
        <v>180</v>
      </c>
      <c r="F61" s="72">
        <f t="shared" si="0"/>
        <v>30</v>
      </c>
      <c r="G61" s="73">
        <v>34.54</v>
      </c>
      <c r="H61" s="70">
        <v>11.83</v>
      </c>
      <c r="I61" s="70">
        <v>46.37</v>
      </c>
      <c r="J61" s="71">
        <v>180</v>
      </c>
      <c r="K61" s="72">
        <f t="shared" si="1"/>
        <v>58</v>
      </c>
      <c r="L61" s="73">
        <v>27.72</v>
      </c>
      <c r="M61" s="71">
        <v>180</v>
      </c>
      <c r="N61" s="72">
        <f>RANK(L61,$L$7:$L$328)</f>
        <v>102</v>
      </c>
      <c r="O61" s="73">
        <v>72.53</v>
      </c>
      <c r="P61" s="71">
        <v>113</v>
      </c>
      <c r="Q61" s="72">
        <f t="shared" si="2"/>
        <v>44</v>
      </c>
      <c r="R61" s="73">
        <v>209.69</v>
      </c>
      <c r="S61" s="74">
        <v>113</v>
      </c>
      <c r="T61" s="72">
        <f t="shared" si="3"/>
        <v>55</v>
      </c>
    </row>
    <row r="62" spans="1:20" s="62" customFormat="1" ht="18" customHeight="1">
      <c r="A62" s="226" t="s">
        <v>378</v>
      </c>
      <c r="B62" s="63">
        <v>70.31</v>
      </c>
      <c r="C62" s="64">
        <v>26.13</v>
      </c>
      <c r="D62" s="64">
        <v>61.28</v>
      </c>
      <c r="E62" s="65">
        <v>835</v>
      </c>
      <c r="F62" s="66">
        <f t="shared" si="0"/>
        <v>75</v>
      </c>
      <c r="G62" s="67">
        <v>35.92</v>
      </c>
      <c r="H62" s="64">
        <v>11.18</v>
      </c>
      <c r="I62" s="64">
        <v>47.1</v>
      </c>
      <c r="J62" s="65">
        <v>836</v>
      </c>
      <c r="K62" s="66">
        <f t="shared" si="1"/>
        <v>56</v>
      </c>
      <c r="L62" s="67">
        <v>33.29</v>
      </c>
      <c r="M62" s="65">
        <v>833</v>
      </c>
      <c r="N62" s="66">
        <f>RANK(L62,$L$7:$L$328)</f>
        <v>48</v>
      </c>
      <c r="O62" s="67">
        <v>71.02</v>
      </c>
      <c r="P62" s="65">
        <v>468</v>
      </c>
      <c r="Q62" s="66">
        <f t="shared" si="2"/>
        <v>54</v>
      </c>
      <c r="R62" s="67">
        <v>209.47</v>
      </c>
      <c r="S62" s="68">
        <v>468</v>
      </c>
      <c r="T62" s="66">
        <f t="shared" si="3"/>
        <v>56</v>
      </c>
    </row>
    <row r="63" spans="1:20" s="62" customFormat="1" ht="18" customHeight="1">
      <c r="A63" s="226" t="s">
        <v>165</v>
      </c>
      <c r="B63" s="63">
        <v>68.53</v>
      </c>
      <c r="C63" s="64">
        <v>29.57</v>
      </c>
      <c r="D63" s="64">
        <v>63.84</v>
      </c>
      <c r="E63" s="65">
        <v>173</v>
      </c>
      <c r="F63" s="66">
        <f t="shared" si="0"/>
        <v>49</v>
      </c>
      <c r="G63" s="67">
        <v>37.08</v>
      </c>
      <c r="H63" s="64">
        <v>10.26</v>
      </c>
      <c r="I63" s="64">
        <v>47.34</v>
      </c>
      <c r="J63" s="65">
        <v>173</v>
      </c>
      <c r="K63" s="66">
        <f t="shared" si="1"/>
        <v>54</v>
      </c>
      <c r="L63" s="67">
        <v>28.55</v>
      </c>
      <c r="M63" s="65">
        <v>173</v>
      </c>
      <c r="N63" s="66">
        <f>RANK(L63,$L$7:$L$328)</f>
        <v>90</v>
      </c>
      <c r="O63" s="67">
        <v>69.22</v>
      </c>
      <c r="P63" s="65">
        <v>159</v>
      </c>
      <c r="Q63" s="66">
        <f t="shared" si="2"/>
        <v>73</v>
      </c>
      <c r="R63" s="67">
        <v>208.89</v>
      </c>
      <c r="S63" s="68">
        <v>159</v>
      </c>
      <c r="T63" s="66">
        <f t="shared" si="3"/>
        <v>57</v>
      </c>
    </row>
    <row r="64" spans="1:20" s="62" customFormat="1" ht="18" customHeight="1">
      <c r="A64" s="226" t="s">
        <v>217</v>
      </c>
      <c r="B64" s="63">
        <v>70.430000000000007</v>
      </c>
      <c r="C64" s="64">
        <v>28</v>
      </c>
      <c r="D64" s="64">
        <v>63.22</v>
      </c>
      <c r="E64" s="65">
        <v>178</v>
      </c>
      <c r="F64" s="66">
        <f t="shared" si="0"/>
        <v>53</v>
      </c>
      <c r="G64" s="67">
        <v>34.770000000000003</v>
      </c>
      <c r="H64" s="64">
        <v>11.42</v>
      </c>
      <c r="I64" s="64">
        <v>46.19</v>
      </c>
      <c r="J64" s="65">
        <v>178</v>
      </c>
      <c r="K64" s="66">
        <f t="shared" si="1"/>
        <v>59</v>
      </c>
      <c r="L64" s="67">
        <v>37.5</v>
      </c>
      <c r="M64" s="65">
        <v>178</v>
      </c>
      <c r="N64" s="66">
        <f>RANK(L64,$L$7:$L$328)</f>
        <v>29</v>
      </c>
      <c r="O64" s="67">
        <v>72</v>
      </c>
      <c r="P64" s="65">
        <v>99</v>
      </c>
      <c r="Q64" s="66">
        <f t="shared" si="2"/>
        <v>47</v>
      </c>
      <c r="R64" s="67">
        <v>208.3</v>
      </c>
      <c r="S64" s="68">
        <v>99</v>
      </c>
      <c r="T64" s="66">
        <f t="shared" si="3"/>
        <v>58</v>
      </c>
    </row>
    <row r="65" spans="1:20" s="62" customFormat="1" ht="18" customHeight="1">
      <c r="A65" s="226" t="s">
        <v>389</v>
      </c>
      <c r="B65" s="63">
        <v>63.9</v>
      </c>
      <c r="C65" s="64">
        <v>29.37</v>
      </c>
      <c r="D65" s="64">
        <v>61.33</v>
      </c>
      <c r="E65" s="65">
        <v>155</v>
      </c>
      <c r="F65" s="66">
        <f t="shared" si="0"/>
        <v>74</v>
      </c>
      <c r="G65" s="67">
        <v>34.049999999999997</v>
      </c>
      <c r="H65" s="64">
        <v>9.39</v>
      </c>
      <c r="I65" s="64">
        <v>43.43</v>
      </c>
      <c r="J65" s="65">
        <v>155</v>
      </c>
      <c r="K65" s="66">
        <f t="shared" si="1"/>
        <v>75</v>
      </c>
      <c r="L65" s="67">
        <v>29.25</v>
      </c>
      <c r="M65" s="65">
        <v>155</v>
      </c>
      <c r="N65" s="66">
        <f>RANK(L65,$L$7:$L$328)</f>
        <v>82</v>
      </c>
      <c r="O65" s="67">
        <v>75.42</v>
      </c>
      <c r="P65" s="65">
        <v>89</v>
      </c>
      <c r="Q65" s="66">
        <f t="shared" si="2"/>
        <v>27</v>
      </c>
      <c r="R65" s="67">
        <v>208.22</v>
      </c>
      <c r="S65" s="68">
        <v>89</v>
      </c>
      <c r="T65" s="66">
        <f t="shared" si="3"/>
        <v>59</v>
      </c>
    </row>
    <row r="66" spans="1:20" s="62" customFormat="1" ht="18" customHeight="1" thickBot="1">
      <c r="A66" s="227" t="s">
        <v>384</v>
      </c>
      <c r="B66" s="69">
        <v>69.39</v>
      </c>
      <c r="C66" s="70">
        <v>28.32</v>
      </c>
      <c r="D66" s="70">
        <v>63.02</v>
      </c>
      <c r="E66" s="71">
        <v>389</v>
      </c>
      <c r="F66" s="72">
        <f t="shared" si="0"/>
        <v>55</v>
      </c>
      <c r="G66" s="73">
        <v>31.13</v>
      </c>
      <c r="H66" s="70">
        <v>12.56</v>
      </c>
      <c r="I66" s="70">
        <v>43.69</v>
      </c>
      <c r="J66" s="71">
        <v>389</v>
      </c>
      <c r="K66" s="72">
        <f t="shared" si="1"/>
        <v>73</v>
      </c>
      <c r="L66" s="73">
        <v>29.44</v>
      </c>
      <c r="M66" s="71">
        <v>388</v>
      </c>
      <c r="N66" s="72">
        <f>RANK(L66,$L$7:$L$328)</f>
        <v>78</v>
      </c>
      <c r="O66" s="73">
        <v>70.599999999999994</v>
      </c>
      <c r="P66" s="71">
        <v>271</v>
      </c>
      <c r="Q66" s="72">
        <f t="shared" si="2"/>
        <v>57</v>
      </c>
      <c r="R66" s="73">
        <v>206.65</v>
      </c>
      <c r="S66" s="74">
        <v>271</v>
      </c>
      <c r="T66" s="72">
        <f t="shared" si="3"/>
        <v>60</v>
      </c>
    </row>
    <row r="67" spans="1:20" s="62" customFormat="1" ht="18" customHeight="1">
      <c r="A67" s="226" t="s">
        <v>361</v>
      </c>
      <c r="B67" s="63">
        <v>73.62</v>
      </c>
      <c r="C67" s="64">
        <v>27.64</v>
      </c>
      <c r="D67" s="64">
        <v>64.45</v>
      </c>
      <c r="E67" s="65">
        <v>47</v>
      </c>
      <c r="F67" s="66">
        <f t="shared" si="0"/>
        <v>41</v>
      </c>
      <c r="G67" s="67">
        <v>43.57</v>
      </c>
      <c r="H67" s="64">
        <v>10.89</v>
      </c>
      <c r="I67" s="64">
        <v>54.46</v>
      </c>
      <c r="J67" s="65">
        <v>49</v>
      </c>
      <c r="K67" s="66">
        <f t="shared" si="1"/>
        <v>27</v>
      </c>
      <c r="L67" s="67">
        <v>47.13</v>
      </c>
      <c r="M67" s="65">
        <v>45</v>
      </c>
      <c r="N67" s="66">
        <f>RANK(L67,$L$7:$L$328)</f>
        <v>9</v>
      </c>
      <c r="O67" s="67">
        <v>75.13</v>
      </c>
      <c r="P67" s="65">
        <v>16</v>
      </c>
      <c r="Q67" s="66">
        <f t="shared" si="2"/>
        <v>30</v>
      </c>
      <c r="R67" s="67">
        <v>205.85</v>
      </c>
      <c r="S67" s="68">
        <v>16</v>
      </c>
      <c r="T67" s="66">
        <f t="shared" si="3"/>
        <v>61</v>
      </c>
    </row>
    <row r="68" spans="1:20" s="62" customFormat="1" ht="18" customHeight="1">
      <c r="A68" s="226" t="s">
        <v>88</v>
      </c>
      <c r="B68" s="63">
        <v>66.5</v>
      </c>
      <c r="C68" s="64">
        <v>29.44</v>
      </c>
      <c r="D68" s="64">
        <v>62.69</v>
      </c>
      <c r="E68" s="65">
        <v>50</v>
      </c>
      <c r="F68" s="66">
        <f t="shared" si="0"/>
        <v>57</v>
      </c>
      <c r="G68" s="67">
        <v>32.64</v>
      </c>
      <c r="H68" s="64">
        <v>13.22</v>
      </c>
      <c r="I68" s="64">
        <v>45.86</v>
      </c>
      <c r="J68" s="65">
        <v>50</v>
      </c>
      <c r="K68" s="66">
        <f t="shared" si="1"/>
        <v>61</v>
      </c>
      <c r="L68" s="67">
        <v>36.06</v>
      </c>
      <c r="M68" s="65">
        <v>50</v>
      </c>
      <c r="N68" s="66">
        <f>RANK(L68,$L$7:$L$328)</f>
        <v>36</v>
      </c>
      <c r="O68" s="67">
        <v>61.16</v>
      </c>
      <c r="P68" s="65">
        <v>50</v>
      </c>
      <c r="Q68" s="66">
        <f t="shared" si="2"/>
        <v>169</v>
      </c>
      <c r="R68" s="67">
        <v>205.77</v>
      </c>
      <c r="S68" s="68">
        <v>50</v>
      </c>
      <c r="T68" s="66">
        <f t="shared" si="3"/>
        <v>62</v>
      </c>
    </row>
    <row r="69" spans="1:20" s="62" customFormat="1" ht="18" customHeight="1">
      <c r="A69" s="226" t="s">
        <v>380</v>
      </c>
      <c r="B69" s="63">
        <v>68.27</v>
      </c>
      <c r="C69" s="64">
        <v>28.09</v>
      </c>
      <c r="D69" s="64">
        <v>62.23</v>
      </c>
      <c r="E69" s="65">
        <v>469</v>
      </c>
      <c r="F69" s="66">
        <f t="shared" si="0"/>
        <v>66</v>
      </c>
      <c r="G69" s="67">
        <v>36.520000000000003</v>
      </c>
      <c r="H69" s="64">
        <v>8.65</v>
      </c>
      <c r="I69" s="64">
        <v>45.17</v>
      </c>
      <c r="J69" s="65">
        <v>468</v>
      </c>
      <c r="K69" s="66">
        <f t="shared" si="1"/>
        <v>64</v>
      </c>
      <c r="L69" s="67">
        <v>32.79</v>
      </c>
      <c r="M69" s="65">
        <v>463</v>
      </c>
      <c r="N69" s="66">
        <f>RANK(L69,$L$7:$L$328)</f>
        <v>53</v>
      </c>
      <c r="O69" s="67">
        <v>70.31</v>
      </c>
      <c r="P69" s="65">
        <v>370</v>
      </c>
      <c r="Q69" s="66">
        <f t="shared" si="2"/>
        <v>59</v>
      </c>
      <c r="R69" s="67">
        <v>205.68</v>
      </c>
      <c r="S69" s="68">
        <v>370</v>
      </c>
      <c r="T69" s="66">
        <f t="shared" si="3"/>
        <v>63</v>
      </c>
    </row>
    <row r="70" spans="1:20" s="62" customFormat="1" ht="18" customHeight="1">
      <c r="A70" s="226" t="s">
        <v>387</v>
      </c>
      <c r="B70" s="63">
        <v>68.2</v>
      </c>
      <c r="C70" s="64">
        <v>27.47</v>
      </c>
      <c r="D70" s="64">
        <v>61.57</v>
      </c>
      <c r="E70" s="65">
        <v>297</v>
      </c>
      <c r="F70" s="66">
        <f t="shared" si="0"/>
        <v>72</v>
      </c>
      <c r="G70" s="67">
        <v>33.729999999999997</v>
      </c>
      <c r="H70" s="64">
        <v>8.5299999999999994</v>
      </c>
      <c r="I70" s="64">
        <v>42.26</v>
      </c>
      <c r="J70" s="65">
        <v>296</v>
      </c>
      <c r="K70" s="66">
        <f t="shared" si="1"/>
        <v>81</v>
      </c>
      <c r="L70" s="67">
        <v>28.85</v>
      </c>
      <c r="M70" s="65">
        <v>293</v>
      </c>
      <c r="N70" s="66">
        <f>RANK(L70,$L$7:$L$328)</f>
        <v>87</v>
      </c>
      <c r="O70" s="67">
        <v>74.650000000000006</v>
      </c>
      <c r="P70" s="65">
        <v>223</v>
      </c>
      <c r="Q70" s="66">
        <f t="shared" si="2"/>
        <v>32</v>
      </c>
      <c r="R70" s="67">
        <v>205.63</v>
      </c>
      <c r="S70" s="68">
        <v>223</v>
      </c>
      <c r="T70" s="66">
        <f t="shared" si="3"/>
        <v>64</v>
      </c>
    </row>
    <row r="71" spans="1:20" s="62" customFormat="1" ht="18" customHeight="1" thickBot="1">
      <c r="A71" s="227" t="s">
        <v>107</v>
      </c>
      <c r="B71" s="69">
        <v>65.95</v>
      </c>
      <c r="C71" s="70">
        <v>29.54</v>
      </c>
      <c r="D71" s="70">
        <v>62.52</v>
      </c>
      <c r="E71" s="71">
        <v>186</v>
      </c>
      <c r="F71" s="72">
        <f t="shared" ref="F71:F134" si="4">RANK(D71,$D$7:$D$328)</f>
        <v>62</v>
      </c>
      <c r="G71" s="73">
        <v>32.31</v>
      </c>
      <c r="H71" s="70">
        <v>11.38</v>
      </c>
      <c r="I71" s="70">
        <v>43.68</v>
      </c>
      <c r="J71" s="71">
        <v>186</v>
      </c>
      <c r="K71" s="72">
        <f t="shared" ref="K71:K134" si="5">RANK(I71,$I$7:$I$328)</f>
        <v>74</v>
      </c>
      <c r="L71" s="73">
        <v>27.9</v>
      </c>
      <c r="M71" s="71">
        <v>186</v>
      </c>
      <c r="N71" s="72">
        <f>RANK(L71,$L$7:$L$328)</f>
        <v>97</v>
      </c>
      <c r="O71" s="73">
        <v>69.33</v>
      </c>
      <c r="P71" s="71">
        <v>155</v>
      </c>
      <c r="Q71" s="72">
        <f t="shared" ref="Q71:Q134" si="6">IFERROR(RANK(O71,$O$7:$O$328),"")</f>
        <v>70</v>
      </c>
      <c r="R71" s="73">
        <v>205.43</v>
      </c>
      <c r="S71" s="74">
        <v>155</v>
      </c>
      <c r="T71" s="72">
        <f t="shared" ref="T71:T134" si="7">IFERROR(RANK(R71,$R$7:$R$328),"")</f>
        <v>65</v>
      </c>
    </row>
    <row r="72" spans="1:20" s="62" customFormat="1" ht="18" customHeight="1">
      <c r="A72" s="226" t="s">
        <v>382</v>
      </c>
      <c r="B72" s="63">
        <v>67.209999999999994</v>
      </c>
      <c r="C72" s="64">
        <v>25.64</v>
      </c>
      <c r="D72" s="64">
        <v>59.24</v>
      </c>
      <c r="E72" s="65">
        <v>278</v>
      </c>
      <c r="F72" s="66">
        <f t="shared" si="4"/>
        <v>102</v>
      </c>
      <c r="G72" s="67">
        <v>35.35</v>
      </c>
      <c r="H72" s="64">
        <v>10.82</v>
      </c>
      <c r="I72" s="64">
        <v>46.17</v>
      </c>
      <c r="J72" s="65">
        <v>277</v>
      </c>
      <c r="K72" s="66">
        <f t="shared" si="5"/>
        <v>60</v>
      </c>
      <c r="L72" s="67">
        <v>30.04</v>
      </c>
      <c r="M72" s="65">
        <v>274</v>
      </c>
      <c r="N72" s="66">
        <f>RANK(L72,$L$7:$L$328)</f>
        <v>69</v>
      </c>
      <c r="O72" s="67">
        <v>69.400000000000006</v>
      </c>
      <c r="P72" s="65">
        <v>248</v>
      </c>
      <c r="Q72" s="66">
        <f t="shared" si="6"/>
        <v>68</v>
      </c>
      <c r="R72" s="67">
        <v>205.39</v>
      </c>
      <c r="S72" s="68">
        <v>248</v>
      </c>
      <c r="T72" s="66">
        <f t="shared" si="7"/>
        <v>66</v>
      </c>
    </row>
    <row r="73" spans="1:20" s="62" customFormat="1" ht="18" customHeight="1">
      <c r="A73" s="226" t="s">
        <v>227</v>
      </c>
      <c r="B73" s="63">
        <v>70.59</v>
      </c>
      <c r="C73" s="64">
        <v>25.39</v>
      </c>
      <c r="D73" s="64">
        <v>60.69</v>
      </c>
      <c r="E73" s="65">
        <v>89</v>
      </c>
      <c r="F73" s="66">
        <f t="shared" si="4"/>
        <v>83</v>
      </c>
      <c r="G73" s="67">
        <v>34.51</v>
      </c>
      <c r="H73" s="64">
        <v>9.9700000000000006</v>
      </c>
      <c r="I73" s="64">
        <v>44.47</v>
      </c>
      <c r="J73" s="65">
        <v>89</v>
      </c>
      <c r="K73" s="66">
        <f t="shared" si="5"/>
        <v>70</v>
      </c>
      <c r="L73" s="67">
        <v>33.74</v>
      </c>
      <c r="M73" s="65">
        <v>89</v>
      </c>
      <c r="N73" s="66">
        <f>RANK(L73,$L$7:$L$328)</f>
        <v>45</v>
      </c>
      <c r="O73" s="67">
        <v>67.72</v>
      </c>
      <c r="P73" s="65">
        <v>85</v>
      </c>
      <c r="Q73" s="66">
        <f t="shared" si="6"/>
        <v>82</v>
      </c>
      <c r="R73" s="67">
        <v>205.09</v>
      </c>
      <c r="S73" s="68">
        <v>85</v>
      </c>
      <c r="T73" s="66">
        <f t="shared" si="7"/>
        <v>67</v>
      </c>
    </row>
    <row r="74" spans="1:20" s="62" customFormat="1" ht="18" customHeight="1">
      <c r="A74" s="226" t="s">
        <v>251</v>
      </c>
      <c r="B74" s="63">
        <v>68.209999999999994</v>
      </c>
      <c r="C74" s="64">
        <v>30</v>
      </c>
      <c r="D74" s="64">
        <v>64.11</v>
      </c>
      <c r="E74" s="65">
        <v>346</v>
      </c>
      <c r="F74" s="66">
        <f t="shared" si="4"/>
        <v>46</v>
      </c>
      <c r="G74" s="67">
        <v>32.409999999999997</v>
      </c>
      <c r="H74" s="64">
        <v>6.91</v>
      </c>
      <c r="I74" s="64">
        <v>39.32</v>
      </c>
      <c r="J74" s="65">
        <v>346</v>
      </c>
      <c r="K74" s="66">
        <f t="shared" si="5"/>
        <v>109</v>
      </c>
      <c r="L74" s="67">
        <v>29.92</v>
      </c>
      <c r="M74" s="65">
        <v>345</v>
      </c>
      <c r="N74" s="66">
        <f>RANK(L74,$L$7:$L$328)</f>
        <v>73</v>
      </c>
      <c r="O74" s="67">
        <v>71.84</v>
      </c>
      <c r="P74" s="65">
        <v>226</v>
      </c>
      <c r="Q74" s="66">
        <f t="shared" si="6"/>
        <v>49</v>
      </c>
      <c r="R74" s="67">
        <v>204.89</v>
      </c>
      <c r="S74" s="68">
        <v>226</v>
      </c>
      <c r="T74" s="66">
        <f t="shared" si="7"/>
        <v>68</v>
      </c>
    </row>
    <row r="75" spans="1:20" s="62" customFormat="1" ht="18" customHeight="1">
      <c r="A75" s="226" t="s">
        <v>182</v>
      </c>
      <c r="B75" s="63">
        <v>68.88</v>
      </c>
      <c r="C75" s="64">
        <v>21.61</v>
      </c>
      <c r="D75" s="64">
        <v>56.04</v>
      </c>
      <c r="E75" s="65">
        <v>663</v>
      </c>
      <c r="F75" s="66">
        <f t="shared" si="4"/>
        <v>153</v>
      </c>
      <c r="G75" s="67">
        <v>34.53</v>
      </c>
      <c r="H75" s="64">
        <v>10.1</v>
      </c>
      <c r="I75" s="64">
        <v>44.62</v>
      </c>
      <c r="J75" s="65">
        <v>660</v>
      </c>
      <c r="K75" s="66">
        <f t="shared" si="5"/>
        <v>67</v>
      </c>
      <c r="L75" s="67">
        <v>32.75</v>
      </c>
      <c r="M75" s="65">
        <v>656</v>
      </c>
      <c r="N75" s="66">
        <f>RANK(L75,$L$7:$L$328)</f>
        <v>54</v>
      </c>
      <c r="O75" s="67">
        <v>71.89</v>
      </c>
      <c r="P75" s="65">
        <v>486</v>
      </c>
      <c r="Q75" s="66">
        <f t="shared" si="6"/>
        <v>48</v>
      </c>
      <c r="R75" s="67">
        <v>204.53</v>
      </c>
      <c r="S75" s="68">
        <v>486</v>
      </c>
      <c r="T75" s="66">
        <f t="shared" si="7"/>
        <v>69</v>
      </c>
    </row>
    <row r="76" spans="1:20" s="62" customFormat="1" ht="18" customHeight="1" thickBot="1">
      <c r="A76" s="227" t="s">
        <v>281</v>
      </c>
      <c r="B76" s="69">
        <v>66.34</v>
      </c>
      <c r="C76" s="70">
        <v>28.11</v>
      </c>
      <c r="D76" s="70">
        <v>61.28</v>
      </c>
      <c r="E76" s="71">
        <v>491</v>
      </c>
      <c r="F76" s="72">
        <f t="shared" si="4"/>
        <v>75</v>
      </c>
      <c r="G76" s="73">
        <v>32.44</v>
      </c>
      <c r="H76" s="70">
        <v>9.66</v>
      </c>
      <c r="I76" s="70">
        <v>42.1</v>
      </c>
      <c r="J76" s="71">
        <v>491</v>
      </c>
      <c r="K76" s="72">
        <f t="shared" si="5"/>
        <v>82</v>
      </c>
      <c r="L76" s="73">
        <v>29.49</v>
      </c>
      <c r="M76" s="71">
        <v>487</v>
      </c>
      <c r="N76" s="72">
        <f>RANK(L76,$L$7:$L$328)</f>
        <v>76</v>
      </c>
      <c r="O76" s="73">
        <v>73.930000000000007</v>
      </c>
      <c r="P76" s="71">
        <v>241</v>
      </c>
      <c r="Q76" s="72">
        <f t="shared" si="6"/>
        <v>36</v>
      </c>
      <c r="R76" s="73">
        <v>204</v>
      </c>
      <c r="S76" s="74">
        <v>241</v>
      </c>
      <c r="T76" s="72">
        <f t="shared" si="7"/>
        <v>70</v>
      </c>
    </row>
    <row r="77" spans="1:20" s="62" customFormat="1" ht="18" customHeight="1">
      <c r="A77" s="226" t="s">
        <v>376</v>
      </c>
      <c r="B77" s="63">
        <v>69.41</v>
      </c>
      <c r="C77" s="64">
        <v>32.049999999999997</v>
      </c>
      <c r="D77" s="64">
        <v>66.760000000000005</v>
      </c>
      <c r="E77" s="65">
        <v>92</v>
      </c>
      <c r="F77" s="66">
        <f t="shared" si="4"/>
        <v>19</v>
      </c>
      <c r="G77" s="67">
        <v>35.49</v>
      </c>
      <c r="H77" s="64">
        <v>8.59</v>
      </c>
      <c r="I77" s="64">
        <v>44.08</v>
      </c>
      <c r="J77" s="65">
        <v>92</v>
      </c>
      <c r="K77" s="66">
        <f t="shared" si="5"/>
        <v>71</v>
      </c>
      <c r="L77" s="67">
        <v>27.2</v>
      </c>
      <c r="M77" s="65">
        <v>92</v>
      </c>
      <c r="N77" s="66">
        <f>RANK(L77,$L$7:$L$328)</f>
        <v>117</v>
      </c>
      <c r="O77" s="67">
        <v>76.319999999999993</v>
      </c>
      <c r="P77" s="65">
        <v>56</v>
      </c>
      <c r="Q77" s="66">
        <f t="shared" si="6"/>
        <v>24</v>
      </c>
      <c r="R77" s="67">
        <v>202.78</v>
      </c>
      <c r="S77" s="68">
        <v>56</v>
      </c>
      <c r="T77" s="66">
        <f t="shared" si="7"/>
        <v>71</v>
      </c>
    </row>
    <row r="78" spans="1:20" s="62" customFormat="1" ht="18" customHeight="1">
      <c r="A78" s="226" t="s">
        <v>298</v>
      </c>
      <c r="B78" s="63">
        <v>71.28</v>
      </c>
      <c r="C78" s="64">
        <v>29.17</v>
      </c>
      <c r="D78" s="64">
        <v>64.8</v>
      </c>
      <c r="E78" s="65">
        <v>266</v>
      </c>
      <c r="F78" s="66">
        <f t="shared" si="4"/>
        <v>34</v>
      </c>
      <c r="G78" s="67">
        <v>37.85</v>
      </c>
      <c r="H78" s="64">
        <v>11.38</v>
      </c>
      <c r="I78" s="64">
        <v>49.23</v>
      </c>
      <c r="J78" s="65">
        <v>266</v>
      </c>
      <c r="K78" s="66">
        <f t="shared" si="5"/>
        <v>46</v>
      </c>
      <c r="L78" s="67">
        <v>27.39</v>
      </c>
      <c r="M78" s="65">
        <v>266</v>
      </c>
      <c r="N78" s="66">
        <f>RANK(L78,$L$7:$L$328)</f>
        <v>112</v>
      </c>
      <c r="O78" s="67">
        <v>69.739999999999995</v>
      </c>
      <c r="P78" s="65">
        <v>199</v>
      </c>
      <c r="Q78" s="66">
        <f t="shared" si="6"/>
        <v>64</v>
      </c>
      <c r="R78" s="67">
        <v>201.79</v>
      </c>
      <c r="S78" s="68">
        <v>199</v>
      </c>
      <c r="T78" s="66">
        <f t="shared" si="7"/>
        <v>72</v>
      </c>
    </row>
    <row r="79" spans="1:20" s="62" customFormat="1" ht="18" customHeight="1">
      <c r="A79" s="226" t="s">
        <v>293</v>
      </c>
      <c r="B79" s="63">
        <v>66.900000000000006</v>
      </c>
      <c r="C79" s="64">
        <v>27.76</v>
      </c>
      <c r="D79" s="64">
        <v>61.2</v>
      </c>
      <c r="E79" s="65">
        <v>385</v>
      </c>
      <c r="F79" s="66">
        <f t="shared" si="4"/>
        <v>77</v>
      </c>
      <c r="G79" s="67">
        <v>34.96</v>
      </c>
      <c r="H79" s="64">
        <v>9.6</v>
      </c>
      <c r="I79" s="64">
        <v>44.56</v>
      </c>
      <c r="J79" s="65">
        <v>379</v>
      </c>
      <c r="K79" s="66">
        <f t="shared" si="5"/>
        <v>68</v>
      </c>
      <c r="L79" s="67">
        <v>32.549999999999997</v>
      </c>
      <c r="M79" s="65">
        <v>378</v>
      </c>
      <c r="N79" s="66">
        <f>RANK(L79,$L$7:$L$328)</f>
        <v>57</v>
      </c>
      <c r="O79" s="67">
        <v>64.290000000000006</v>
      </c>
      <c r="P79" s="65">
        <v>328</v>
      </c>
      <c r="Q79" s="66">
        <f t="shared" si="6"/>
        <v>123</v>
      </c>
      <c r="R79" s="67">
        <v>200.7</v>
      </c>
      <c r="S79" s="68">
        <v>328</v>
      </c>
      <c r="T79" s="66">
        <f t="shared" si="7"/>
        <v>73</v>
      </c>
    </row>
    <row r="80" spans="1:20" s="62" customFormat="1" ht="18" customHeight="1">
      <c r="A80" s="226" t="s">
        <v>67</v>
      </c>
      <c r="B80" s="63">
        <v>63.42</v>
      </c>
      <c r="C80" s="64">
        <v>26.34</v>
      </c>
      <c r="D80" s="64">
        <v>58.05</v>
      </c>
      <c r="E80" s="65">
        <v>59</v>
      </c>
      <c r="F80" s="66">
        <f t="shared" si="4"/>
        <v>118</v>
      </c>
      <c r="G80" s="67">
        <v>38.69</v>
      </c>
      <c r="H80" s="64">
        <v>12.96</v>
      </c>
      <c r="I80" s="64">
        <v>51.65</v>
      </c>
      <c r="J80" s="65">
        <v>59</v>
      </c>
      <c r="K80" s="66">
        <f t="shared" si="5"/>
        <v>37</v>
      </c>
      <c r="L80" s="67">
        <v>25.84</v>
      </c>
      <c r="M80" s="65">
        <v>58</v>
      </c>
      <c r="N80" s="66">
        <f>RANK(L80,$L$7:$L$328)</f>
        <v>141</v>
      </c>
      <c r="O80" s="67">
        <v>65.78</v>
      </c>
      <c r="P80" s="65">
        <v>36</v>
      </c>
      <c r="Q80" s="66">
        <f t="shared" si="6"/>
        <v>102</v>
      </c>
      <c r="R80" s="67">
        <v>199.68</v>
      </c>
      <c r="S80" s="68">
        <v>36</v>
      </c>
      <c r="T80" s="66">
        <f t="shared" si="7"/>
        <v>74</v>
      </c>
    </row>
    <row r="81" spans="1:20" s="62" customFormat="1" ht="18" customHeight="1" thickBot="1">
      <c r="A81" s="227" t="s">
        <v>106</v>
      </c>
      <c r="B81" s="69">
        <v>68.88</v>
      </c>
      <c r="C81" s="70">
        <v>28.19</v>
      </c>
      <c r="D81" s="70">
        <v>62.63</v>
      </c>
      <c r="E81" s="71">
        <v>175</v>
      </c>
      <c r="F81" s="72">
        <f t="shared" si="4"/>
        <v>59</v>
      </c>
      <c r="G81" s="73">
        <v>32.76</v>
      </c>
      <c r="H81" s="70">
        <v>6.66</v>
      </c>
      <c r="I81" s="70">
        <v>39.42</v>
      </c>
      <c r="J81" s="71">
        <v>174</v>
      </c>
      <c r="K81" s="72">
        <f t="shared" si="5"/>
        <v>106</v>
      </c>
      <c r="L81" s="73">
        <v>29.66</v>
      </c>
      <c r="M81" s="71">
        <v>175</v>
      </c>
      <c r="N81" s="72">
        <f>RANK(L81,$L$7:$L$328)</f>
        <v>75</v>
      </c>
      <c r="O81" s="73">
        <v>72.55</v>
      </c>
      <c r="P81" s="71">
        <v>128</v>
      </c>
      <c r="Q81" s="72">
        <f t="shared" si="6"/>
        <v>42</v>
      </c>
      <c r="R81" s="73">
        <v>199</v>
      </c>
      <c r="S81" s="74">
        <v>128</v>
      </c>
      <c r="T81" s="72">
        <f t="shared" si="7"/>
        <v>75</v>
      </c>
    </row>
    <row r="82" spans="1:20" s="62" customFormat="1" ht="18" customHeight="1">
      <c r="A82" s="226" t="s">
        <v>80</v>
      </c>
      <c r="B82" s="63">
        <v>66.67</v>
      </c>
      <c r="C82" s="64">
        <v>27.8</v>
      </c>
      <c r="D82" s="64">
        <v>61.14</v>
      </c>
      <c r="E82" s="65">
        <v>169</v>
      </c>
      <c r="F82" s="66">
        <f t="shared" si="4"/>
        <v>80</v>
      </c>
      <c r="G82" s="67">
        <v>33.93</v>
      </c>
      <c r="H82" s="64">
        <v>11.6</v>
      </c>
      <c r="I82" s="64">
        <v>45.53</v>
      </c>
      <c r="J82" s="65">
        <v>169</v>
      </c>
      <c r="K82" s="66">
        <f t="shared" si="5"/>
        <v>63</v>
      </c>
      <c r="L82" s="67">
        <v>27.51</v>
      </c>
      <c r="M82" s="65">
        <v>165</v>
      </c>
      <c r="N82" s="66">
        <f>RANK(L82,$L$7:$L$328)</f>
        <v>106</v>
      </c>
      <c r="O82" s="67">
        <v>65.06</v>
      </c>
      <c r="P82" s="65">
        <v>161</v>
      </c>
      <c r="Q82" s="66">
        <f t="shared" si="6"/>
        <v>112</v>
      </c>
      <c r="R82" s="67">
        <v>198.93</v>
      </c>
      <c r="S82" s="68">
        <v>161</v>
      </c>
      <c r="T82" s="66">
        <f t="shared" si="7"/>
        <v>76</v>
      </c>
    </row>
    <row r="83" spans="1:20" s="62" customFormat="1" ht="18" customHeight="1">
      <c r="A83" s="226" t="s">
        <v>186</v>
      </c>
      <c r="B83" s="63">
        <v>67.12</v>
      </c>
      <c r="C83" s="64">
        <v>31.24</v>
      </c>
      <c r="D83" s="64">
        <v>64.8</v>
      </c>
      <c r="E83" s="65">
        <v>210</v>
      </c>
      <c r="F83" s="66">
        <f t="shared" si="4"/>
        <v>34</v>
      </c>
      <c r="G83" s="67">
        <v>30.9</v>
      </c>
      <c r="H83" s="64">
        <v>10.56</v>
      </c>
      <c r="I83" s="64">
        <v>41.46</v>
      </c>
      <c r="J83" s="65">
        <v>210</v>
      </c>
      <c r="K83" s="66">
        <f t="shared" si="5"/>
        <v>86</v>
      </c>
      <c r="L83" s="67">
        <v>29.99</v>
      </c>
      <c r="M83" s="65">
        <v>210</v>
      </c>
      <c r="N83" s="66">
        <f>RANK(L83,$L$7:$L$328)</f>
        <v>71</v>
      </c>
      <c r="O83" s="67">
        <v>61.79</v>
      </c>
      <c r="P83" s="65">
        <v>209</v>
      </c>
      <c r="Q83" s="66">
        <f t="shared" si="6"/>
        <v>156</v>
      </c>
      <c r="R83" s="67">
        <v>198.6</v>
      </c>
      <c r="S83" s="68">
        <v>209</v>
      </c>
      <c r="T83" s="66">
        <f t="shared" si="7"/>
        <v>77</v>
      </c>
    </row>
    <row r="84" spans="1:20" s="62" customFormat="1" ht="18" customHeight="1">
      <c r="A84" s="226" t="s">
        <v>290</v>
      </c>
      <c r="B84" s="63">
        <v>66.58</v>
      </c>
      <c r="C84" s="64">
        <v>26.66</v>
      </c>
      <c r="D84" s="64">
        <v>59.95</v>
      </c>
      <c r="E84" s="65">
        <v>173</v>
      </c>
      <c r="F84" s="66">
        <f t="shared" si="4"/>
        <v>92</v>
      </c>
      <c r="G84" s="67">
        <v>31.86</v>
      </c>
      <c r="H84" s="64">
        <v>9.23</v>
      </c>
      <c r="I84" s="64">
        <v>41.09</v>
      </c>
      <c r="J84" s="65">
        <v>172</v>
      </c>
      <c r="K84" s="66">
        <f t="shared" si="5"/>
        <v>91</v>
      </c>
      <c r="L84" s="67">
        <v>26.59</v>
      </c>
      <c r="M84" s="65">
        <v>172</v>
      </c>
      <c r="N84" s="66">
        <f>RANK(L84,$L$7:$L$328)</f>
        <v>127</v>
      </c>
      <c r="O84" s="67">
        <v>70.650000000000006</v>
      </c>
      <c r="P84" s="65">
        <v>98</v>
      </c>
      <c r="Q84" s="66">
        <f t="shared" si="6"/>
        <v>56</v>
      </c>
      <c r="R84" s="67">
        <v>198.5</v>
      </c>
      <c r="S84" s="68">
        <v>98</v>
      </c>
      <c r="T84" s="66">
        <f t="shared" si="7"/>
        <v>78</v>
      </c>
    </row>
    <row r="85" spans="1:20" s="62" customFormat="1" ht="18" customHeight="1">
      <c r="A85" s="226" t="s">
        <v>230</v>
      </c>
      <c r="B85" s="63">
        <v>67.81</v>
      </c>
      <c r="C85" s="64">
        <v>25.8</v>
      </c>
      <c r="D85" s="64">
        <v>59.71</v>
      </c>
      <c r="E85" s="65">
        <v>288</v>
      </c>
      <c r="F85" s="66">
        <f t="shared" si="4"/>
        <v>96</v>
      </c>
      <c r="G85" s="67">
        <v>32.85</v>
      </c>
      <c r="H85" s="64">
        <v>11.14</v>
      </c>
      <c r="I85" s="64">
        <v>43.99</v>
      </c>
      <c r="J85" s="65">
        <v>288</v>
      </c>
      <c r="K85" s="66">
        <f t="shared" si="5"/>
        <v>72</v>
      </c>
      <c r="L85" s="67">
        <v>30.36</v>
      </c>
      <c r="M85" s="65">
        <v>287</v>
      </c>
      <c r="N85" s="66">
        <f>RANK(L85,$L$7:$L$328)</f>
        <v>66</v>
      </c>
      <c r="O85" s="67">
        <v>64.430000000000007</v>
      </c>
      <c r="P85" s="65">
        <v>287</v>
      </c>
      <c r="Q85" s="66">
        <f t="shared" si="6"/>
        <v>121</v>
      </c>
      <c r="R85" s="67">
        <v>198.44</v>
      </c>
      <c r="S85" s="68">
        <v>287</v>
      </c>
      <c r="T85" s="66">
        <f t="shared" si="7"/>
        <v>79</v>
      </c>
    </row>
    <row r="86" spans="1:20" s="62" customFormat="1" ht="18" customHeight="1" thickBot="1">
      <c r="A86" s="227" t="s">
        <v>108</v>
      </c>
      <c r="B86" s="69">
        <v>66.040000000000006</v>
      </c>
      <c r="C86" s="70">
        <v>29.51</v>
      </c>
      <c r="D86" s="70">
        <v>62.53</v>
      </c>
      <c r="E86" s="71">
        <v>184</v>
      </c>
      <c r="F86" s="72">
        <f t="shared" si="4"/>
        <v>61</v>
      </c>
      <c r="G86" s="73">
        <v>32.229999999999997</v>
      </c>
      <c r="H86" s="70">
        <v>10.79</v>
      </c>
      <c r="I86" s="70">
        <v>43.03</v>
      </c>
      <c r="J86" s="71">
        <v>184</v>
      </c>
      <c r="K86" s="72">
        <f t="shared" si="5"/>
        <v>78</v>
      </c>
      <c r="L86" s="73">
        <v>29.3</v>
      </c>
      <c r="M86" s="71">
        <v>183</v>
      </c>
      <c r="N86" s="72">
        <f>RANK(L86,$L$7:$L$328)</f>
        <v>81</v>
      </c>
      <c r="O86" s="73">
        <v>67.86</v>
      </c>
      <c r="P86" s="71">
        <v>148</v>
      </c>
      <c r="Q86" s="72">
        <f t="shared" si="6"/>
        <v>81</v>
      </c>
      <c r="R86" s="73">
        <v>198.24</v>
      </c>
      <c r="S86" s="74">
        <v>148</v>
      </c>
      <c r="T86" s="72">
        <f t="shared" si="7"/>
        <v>80</v>
      </c>
    </row>
    <row r="87" spans="1:20" s="62" customFormat="1" ht="18" customHeight="1">
      <c r="A87" s="226" t="s">
        <v>178</v>
      </c>
      <c r="B87" s="63">
        <v>67.11</v>
      </c>
      <c r="C87" s="64">
        <v>22.1</v>
      </c>
      <c r="D87" s="64">
        <v>55.65</v>
      </c>
      <c r="E87" s="65">
        <v>706</v>
      </c>
      <c r="F87" s="66">
        <f t="shared" si="4"/>
        <v>160</v>
      </c>
      <c r="G87" s="67">
        <v>33.94</v>
      </c>
      <c r="H87" s="64">
        <v>8.41</v>
      </c>
      <c r="I87" s="64">
        <v>42.34</v>
      </c>
      <c r="J87" s="65">
        <v>705</v>
      </c>
      <c r="K87" s="66">
        <f t="shared" si="5"/>
        <v>80</v>
      </c>
      <c r="L87" s="67">
        <v>30.68</v>
      </c>
      <c r="M87" s="65">
        <v>702</v>
      </c>
      <c r="N87" s="66">
        <f>RANK(L87,$L$7:$L$328)</f>
        <v>64</v>
      </c>
      <c r="O87" s="67">
        <v>69.28</v>
      </c>
      <c r="P87" s="65">
        <v>546</v>
      </c>
      <c r="Q87" s="66">
        <f t="shared" si="6"/>
        <v>72</v>
      </c>
      <c r="R87" s="67">
        <v>197.26</v>
      </c>
      <c r="S87" s="68">
        <v>546</v>
      </c>
      <c r="T87" s="66">
        <f t="shared" si="7"/>
        <v>81</v>
      </c>
    </row>
    <row r="88" spans="1:20" s="62" customFormat="1" ht="18" customHeight="1">
      <c r="A88" s="226" t="s">
        <v>393</v>
      </c>
      <c r="B88" s="63">
        <v>66.28</v>
      </c>
      <c r="C88" s="64">
        <v>30.08</v>
      </c>
      <c r="D88" s="64">
        <v>63.22</v>
      </c>
      <c r="E88" s="65">
        <v>494</v>
      </c>
      <c r="F88" s="66">
        <f t="shared" si="4"/>
        <v>53</v>
      </c>
      <c r="G88" s="67">
        <v>29.81</v>
      </c>
      <c r="H88" s="64">
        <v>13.51</v>
      </c>
      <c r="I88" s="64">
        <v>43.32</v>
      </c>
      <c r="J88" s="65">
        <v>494</v>
      </c>
      <c r="K88" s="66">
        <f t="shared" si="5"/>
        <v>76</v>
      </c>
      <c r="L88" s="67">
        <v>27.82</v>
      </c>
      <c r="M88" s="65">
        <v>490</v>
      </c>
      <c r="N88" s="66">
        <f>RANK(L88,$L$7:$L$328)</f>
        <v>99</v>
      </c>
      <c r="O88" s="67">
        <v>62.85</v>
      </c>
      <c r="P88" s="65">
        <v>492</v>
      </c>
      <c r="Q88" s="66">
        <f t="shared" si="6"/>
        <v>142</v>
      </c>
      <c r="R88" s="67">
        <v>197.25</v>
      </c>
      <c r="S88" s="68">
        <v>492</v>
      </c>
      <c r="T88" s="66">
        <f t="shared" si="7"/>
        <v>82</v>
      </c>
    </row>
    <row r="89" spans="1:20" s="62" customFormat="1" ht="18" customHeight="1">
      <c r="A89" s="226" t="s">
        <v>91</v>
      </c>
      <c r="B89" s="63">
        <v>68.099999999999994</v>
      </c>
      <c r="C89" s="64">
        <v>27.15</v>
      </c>
      <c r="D89" s="64">
        <v>61.2</v>
      </c>
      <c r="E89" s="65">
        <v>323</v>
      </c>
      <c r="F89" s="66">
        <f t="shared" si="4"/>
        <v>77</v>
      </c>
      <c r="G89" s="67">
        <v>31.67</v>
      </c>
      <c r="H89" s="64">
        <v>7.88</v>
      </c>
      <c r="I89" s="64">
        <v>39.549999999999997</v>
      </c>
      <c r="J89" s="65">
        <v>321</v>
      </c>
      <c r="K89" s="66">
        <f t="shared" si="5"/>
        <v>105</v>
      </c>
      <c r="L89" s="67">
        <v>28.36</v>
      </c>
      <c r="M89" s="65">
        <v>314</v>
      </c>
      <c r="N89" s="66">
        <f>RANK(L89,$L$7:$L$328)</f>
        <v>92</v>
      </c>
      <c r="O89" s="67">
        <v>69.66</v>
      </c>
      <c r="P89" s="65">
        <v>232</v>
      </c>
      <c r="Q89" s="66">
        <f t="shared" si="6"/>
        <v>65</v>
      </c>
      <c r="R89" s="67">
        <v>196.71</v>
      </c>
      <c r="S89" s="68">
        <v>232</v>
      </c>
      <c r="T89" s="66">
        <f t="shared" si="7"/>
        <v>83</v>
      </c>
    </row>
    <row r="90" spans="1:20" s="62" customFormat="1" ht="18" customHeight="1">
      <c r="A90" s="226" t="s">
        <v>375</v>
      </c>
      <c r="B90" s="63">
        <v>62.34</v>
      </c>
      <c r="C90" s="64">
        <v>30.68</v>
      </c>
      <c r="D90" s="64">
        <v>61.85</v>
      </c>
      <c r="E90" s="65">
        <v>63</v>
      </c>
      <c r="F90" s="66">
        <f t="shared" si="4"/>
        <v>70</v>
      </c>
      <c r="G90" s="67">
        <v>34.299999999999997</v>
      </c>
      <c r="H90" s="64">
        <v>8.9499999999999993</v>
      </c>
      <c r="I90" s="64">
        <v>43.25</v>
      </c>
      <c r="J90" s="65">
        <v>63</v>
      </c>
      <c r="K90" s="66">
        <f t="shared" si="5"/>
        <v>77</v>
      </c>
      <c r="L90" s="67">
        <v>37.17</v>
      </c>
      <c r="M90" s="65">
        <v>60</v>
      </c>
      <c r="N90" s="66">
        <f>RANK(L90,$L$7:$L$328)</f>
        <v>31</v>
      </c>
      <c r="O90" s="67">
        <v>68.95</v>
      </c>
      <c r="P90" s="65">
        <v>19</v>
      </c>
      <c r="Q90" s="66">
        <f t="shared" si="6"/>
        <v>74</v>
      </c>
      <c r="R90" s="67">
        <v>196.5</v>
      </c>
      <c r="S90" s="68">
        <v>19</v>
      </c>
      <c r="T90" s="66">
        <f t="shared" si="7"/>
        <v>84</v>
      </c>
    </row>
    <row r="91" spans="1:20" s="62" customFormat="1" ht="18" customHeight="1" thickBot="1">
      <c r="A91" s="227" t="s">
        <v>201</v>
      </c>
      <c r="B91" s="69">
        <v>68.73</v>
      </c>
      <c r="C91" s="70">
        <v>22.68</v>
      </c>
      <c r="D91" s="70">
        <v>57.01</v>
      </c>
      <c r="E91" s="71">
        <v>397</v>
      </c>
      <c r="F91" s="72">
        <f t="shared" si="4"/>
        <v>133</v>
      </c>
      <c r="G91" s="73">
        <v>33.19</v>
      </c>
      <c r="H91" s="70">
        <v>7.39</v>
      </c>
      <c r="I91" s="70">
        <v>40.58</v>
      </c>
      <c r="J91" s="71">
        <v>395</v>
      </c>
      <c r="K91" s="72">
        <f t="shared" si="5"/>
        <v>98</v>
      </c>
      <c r="L91" s="73">
        <v>28.33</v>
      </c>
      <c r="M91" s="71">
        <v>396</v>
      </c>
      <c r="N91" s="72">
        <f>RANK(L91,$L$7:$L$328)</f>
        <v>94</v>
      </c>
      <c r="O91" s="73">
        <v>70.900000000000006</v>
      </c>
      <c r="P91" s="71">
        <v>312</v>
      </c>
      <c r="Q91" s="72">
        <f t="shared" si="6"/>
        <v>55</v>
      </c>
      <c r="R91" s="73">
        <v>195.11</v>
      </c>
      <c r="S91" s="74">
        <v>312</v>
      </c>
      <c r="T91" s="72">
        <f t="shared" si="7"/>
        <v>85</v>
      </c>
    </row>
    <row r="92" spans="1:20" s="62" customFormat="1" ht="18" customHeight="1">
      <c r="A92" s="226" t="s">
        <v>170</v>
      </c>
      <c r="B92" s="63">
        <v>69.36</v>
      </c>
      <c r="C92" s="64">
        <v>24.02</v>
      </c>
      <c r="D92" s="64">
        <v>58.7</v>
      </c>
      <c r="E92" s="65">
        <v>594</v>
      </c>
      <c r="F92" s="66">
        <f t="shared" si="4"/>
        <v>107</v>
      </c>
      <c r="G92" s="67">
        <v>37.119999999999997</v>
      </c>
      <c r="H92" s="64">
        <v>11.38</v>
      </c>
      <c r="I92" s="64">
        <v>48.5</v>
      </c>
      <c r="J92" s="65">
        <v>594</v>
      </c>
      <c r="K92" s="66">
        <f t="shared" si="5"/>
        <v>50</v>
      </c>
      <c r="L92" s="67">
        <v>35.14</v>
      </c>
      <c r="M92" s="65">
        <v>593</v>
      </c>
      <c r="N92" s="66">
        <f>RANK(L92,$L$7:$L$328)</f>
        <v>40</v>
      </c>
      <c r="O92" s="67">
        <v>68.64</v>
      </c>
      <c r="P92" s="65">
        <v>358</v>
      </c>
      <c r="Q92" s="66">
        <f t="shared" si="6"/>
        <v>75</v>
      </c>
      <c r="R92" s="67">
        <v>195.08</v>
      </c>
      <c r="S92" s="68">
        <v>358</v>
      </c>
      <c r="T92" s="66">
        <f t="shared" si="7"/>
        <v>86</v>
      </c>
    </row>
    <row r="93" spans="1:20" s="62" customFormat="1" ht="18" customHeight="1">
      <c r="A93" s="226" t="s">
        <v>386</v>
      </c>
      <c r="B93" s="63">
        <v>67.92</v>
      </c>
      <c r="C93" s="64">
        <v>22.21</v>
      </c>
      <c r="D93" s="64">
        <v>56.17</v>
      </c>
      <c r="E93" s="65">
        <v>231</v>
      </c>
      <c r="F93" s="66">
        <f t="shared" si="4"/>
        <v>151</v>
      </c>
      <c r="G93" s="67">
        <v>32.4</v>
      </c>
      <c r="H93" s="64">
        <v>6.39</v>
      </c>
      <c r="I93" s="64">
        <v>38.79</v>
      </c>
      <c r="J93" s="65">
        <v>230</v>
      </c>
      <c r="K93" s="66">
        <f t="shared" si="5"/>
        <v>114</v>
      </c>
      <c r="L93" s="67">
        <v>31.29</v>
      </c>
      <c r="M93" s="65">
        <v>231</v>
      </c>
      <c r="N93" s="66">
        <f>RANK(L93,$L$7:$L$328)</f>
        <v>62</v>
      </c>
      <c r="O93" s="67">
        <v>73.41</v>
      </c>
      <c r="P93" s="65">
        <v>125</v>
      </c>
      <c r="Q93" s="66">
        <f t="shared" si="6"/>
        <v>40</v>
      </c>
      <c r="R93" s="67">
        <v>194.94</v>
      </c>
      <c r="S93" s="68">
        <v>125</v>
      </c>
      <c r="T93" s="66">
        <f t="shared" si="7"/>
        <v>87</v>
      </c>
    </row>
    <row r="94" spans="1:20" s="62" customFormat="1" ht="18" customHeight="1">
      <c r="A94" s="226" t="s">
        <v>484</v>
      </c>
      <c r="B94" s="63">
        <v>62.53</v>
      </c>
      <c r="C94" s="64">
        <v>28.6</v>
      </c>
      <c r="D94" s="64">
        <v>59.87</v>
      </c>
      <c r="E94" s="65">
        <v>15</v>
      </c>
      <c r="F94" s="66">
        <f t="shared" si="4"/>
        <v>93</v>
      </c>
      <c r="G94" s="67">
        <v>26.33</v>
      </c>
      <c r="H94" s="64">
        <v>4.87</v>
      </c>
      <c r="I94" s="64">
        <v>31.2</v>
      </c>
      <c r="J94" s="65">
        <v>15</v>
      </c>
      <c r="K94" s="66">
        <f t="shared" si="5"/>
        <v>189</v>
      </c>
      <c r="L94" s="67">
        <v>13</v>
      </c>
      <c r="M94" s="65">
        <v>1</v>
      </c>
      <c r="N94" s="66">
        <f>RANK(L94,$L$7:$L$328)</f>
        <v>313</v>
      </c>
      <c r="O94" s="67">
        <v>60</v>
      </c>
      <c r="P94" s="65">
        <v>1</v>
      </c>
      <c r="Q94" s="66">
        <f t="shared" si="6"/>
        <v>193</v>
      </c>
      <c r="R94" s="67">
        <v>194.7</v>
      </c>
      <c r="S94" s="68">
        <v>1</v>
      </c>
      <c r="T94" s="66">
        <f t="shared" si="7"/>
        <v>88</v>
      </c>
    </row>
    <row r="95" spans="1:20" s="62" customFormat="1" ht="18" customHeight="1">
      <c r="A95" s="226" t="s">
        <v>294</v>
      </c>
      <c r="B95" s="63">
        <v>65.010000000000005</v>
      </c>
      <c r="C95" s="64">
        <v>30.84</v>
      </c>
      <c r="D95" s="64">
        <v>63.34</v>
      </c>
      <c r="E95" s="65">
        <v>99</v>
      </c>
      <c r="F95" s="66">
        <f t="shared" si="4"/>
        <v>52</v>
      </c>
      <c r="G95" s="67">
        <v>34.07</v>
      </c>
      <c r="H95" s="64">
        <v>10.78</v>
      </c>
      <c r="I95" s="64">
        <v>44.85</v>
      </c>
      <c r="J95" s="65">
        <v>97</v>
      </c>
      <c r="K95" s="66">
        <f t="shared" si="5"/>
        <v>66</v>
      </c>
      <c r="L95" s="67">
        <v>33.08</v>
      </c>
      <c r="M95" s="65">
        <v>99</v>
      </c>
      <c r="N95" s="66">
        <f>RANK(L95,$L$7:$L$328)</f>
        <v>50</v>
      </c>
      <c r="O95" s="67">
        <v>71.28</v>
      </c>
      <c r="P95" s="65">
        <v>47</v>
      </c>
      <c r="Q95" s="66">
        <f t="shared" si="6"/>
        <v>52</v>
      </c>
      <c r="R95" s="67">
        <v>194.46</v>
      </c>
      <c r="S95" s="68">
        <v>47</v>
      </c>
      <c r="T95" s="66">
        <f t="shared" si="7"/>
        <v>89</v>
      </c>
    </row>
    <row r="96" spans="1:20" s="62" customFormat="1" ht="18" customHeight="1" thickBot="1">
      <c r="A96" s="227" t="s">
        <v>160</v>
      </c>
      <c r="B96" s="69">
        <v>66.540000000000006</v>
      </c>
      <c r="C96" s="70">
        <v>29.42</v>
      </c>
      <c r="D96" s="70">
        <v>62.69</v>
      </c>
      <c r="E96" s="71">
        <v>376</v>
      </c>
      <c r="F96" s="72">
        <f t="shared" si="4"/>
        <v>57</v>
      </c>
      <c r="G96" s="73">
        <v>29.96</v>
      </c>
      <c r="H96" s="70">
        <v>10.210000000000001</v>
      </c>
      <c r="I96" s="70">
        <v>40.17</v>
      </c>
      <c r="J96" s="71">
        <v>374</v>
      </c>
      <c r="K96" s="72">
        <f t="shared" si="5"/>
        <v>100</v>
      </c>
      <c r="L96" s="73">
        <v>26.58</v>
      </c>
      <c r="M96" s="71">
        <v>376</v>
      </c>
      <c r="N96" s="72">
        <f>RANK(L96,$L$7:$L$328)</f>
        <v>128</v>
      </c>
      <c r="O96" s="73">
        <v>64.3</v>
      </c>
      <c r="P96" s="71">
        <v>373</v>
      </c>
      <c r="Q96" s="72">
        <f t="shared" si="6"/>
        <v>122</v>
      </c>
      <c r="R96" s="73">
        <v>193.99</v>
      </c>
      <c r="S96" s="74">
        <v>373</v>
      </c>
      <c r="T96" s="72">
        <f t="shared" si="7"/>
        <v>90</v>
      </c>
    </row>
    <row r="97" spans="1:20" s="62" customFormat="1" ht="18" customHeight="1">
      <c r="A97" s="226" t="s">
        <v>102</v>
      </c>
      <c r="B97" s="63">
        <v>71.900000000000006</v>
      </c>
      <c r="C97" s="64">
        <v>29</v>
      </c>
      <c r="D97" s="64">
        <v>64.95</v>
      </c>
      <c r="E97" s="65">
        <v>27</v>
      </c>
      <c r="F97" s="66">
        <f t="shared" si="4"/>
        <v>32</v>
      </c>
      <c r="G97" s="67">
        <v>31.81</v>
      </c>
      <c r="H97" s="64">
        <v>10.85</v>
      </c>
      <c r="I97" s="64">
        <v>42.67</v>
      </c>
      <c r="J97" s="65">
        <v>27</v>
      </c>
      <c r="K97" s="66">
        <f t="shared" si="5"/>
        <v>79</v>
      </c>
      <c r="L97" s="67">
        <v>27.89</v>
      </c>
      <c r="M97" s="65">
        <v>27</v>
      </c>
      <c r="N97" s="66">
        <f>RANK(L97,$L$7:$L$328)</f>
        <v>98</v>
      </c>
      <c r="O97" s="67">
        <v>65.05</v>
      </c>
      <c r="P97" s="65">
        <v>19</v>
      </c>
      <c r="Q97" s="66">
        <f t="shared" si="6"/>
        <v>113</v>
      </c>
      <c r="R97" s="67">
        <v>193.58</v>
      </c>
      <c r="S97" s="68">
        <v>19</v>
      </c>
      <c r="T97" s="66">
        <f t="shared" si="7"/>
        <v>91</v>
      </c>
    </row>
    <row r="98" spans="1:20" s="62" customFormat="1" ht="18" customHeight="1">
      <c r="A98" s="226" t="s">
        <v>385</v>
      </c>
      <c r="B98" s="63">
        <v>66.58</v>
      </c>
      <c r="C98" s="64">
        <v>23.88</v>
      </c>
      <c r="D98" s="64">
        <v>57.17</v>
      </c>
      <c r="E98" s="65">
        <v>224</v>
      </c>
      <c r="F98" s="66">
        <f t="shared" si="4"/>
        <v>130</v>
      </c>
      <c r="G98" s="67">
        <v>31.53</v>
      </c>
      <c r="H98" s="64">
        <v>9.57</v>
      </c>
      <c r="I98" s="64">
        <v>41.1</v>
      </c>
      <c r="J98" s="65">
        <v>223</v>
      </c>
      <c r="K98" s="66">
        <f t="shared" si="5"/>
        <v>90</v>
      </c>
      <c r="L98" s="67">
        <v>28.87</v>
      </c>
      <c r="M98" s="65">
        <v>217</v>
      </c>
      <c r="N98" s="66">
        <f>RANK(L98,$L$7:$L$328)</f>
        <v>85</v>
      </c>
      <c r="O98" s="67">
        <v>70.540000000000006</v>
      </c>
      <c r="P98" s="65">
        <v>133</v>
      </c>
      <c r="Q98" s="66">
        <f t="shared" si="6"/>
        <v>58</v>
      </c>
      <c r="R98" s="67">
        <v>193.07</v>
      </c>
      <c r="S98" s="68">
        <v>133</v>
      </c>
      <c r="T98" s="66">
        <f t="shared" si="7"/>
        <v>92</v>
      </c>
    </row>
    <row r="99" spans="1:20" s="62" customFormat="1" ht="18" customHeight="1">
      <c r="A99" s="226" t="s">
        <v>394</v>
      </c>
      <c r="B99" s="63">
        <v>63.45</v>
      </c>
      <c r="C99" s="64">
        <v>28.13</v>
      </c>
      <c r="D99" s="64">
        <v>59.85</v>
      </c>
      <c r="E99" s="65">
        <v>176</v>
      </c>
      <c r="F99" s="66">
        <f t="shared" si="4"/>
        <v>94</v>
      </c>
      <c r="G99" s="67">
        <v>30.83</v>
      </c>
      <c r="H99" s="64">
        <v>10.31</v>
      </c>
      <c r="I99" s="64">
        <v>41.14</v>
      </c>
      <c r="J99" s="65">
        <v>174</v>
      </c>
      <c r="K99" s="66">
        <f t="shared" si="5"/>
        <v>89</v>
      </c>
      <c r="L99" s="67">
        <v>28.65</v>
      </c>
      <c r="M99" s="65">
        <v>174</v>
      </c>
      <c r="N99" s="66">
        <f>RANK(L99,$L$7:$L$328)</f>
        <v>89</v>
      </c>
      <c r="O99" s="67">
        <v>63.4</v>
      </c>
      <c r="P99" s="65">
        <v>174</v>
      </c>
      <c r="Q99" s="66">
        <f t="shared" si="6"/>
        <v>137</v>
      </c>
      <c r="R99" s="67">
        <v>193</v>
      </c>
      <c r="S99" s="68">
        <v>174</v>
      </c>
      <c r="T99" s="66">
        <f t="shared" si="7"/>
        <v>93</v>
      </c>
    </row>
    <row r="100" spans="1:20" s="62" customFormat="1" ht="18" customHeight="1">
      <c r="A100" s="226" t="s">
        <v>278</v>
      </c>
      <c r="B100" s="63">
        <v>63.37</v>
      </c>
      <c r="C100" s="64">
        <v>24.86</v>
      </c>
      <c r="D100" s="64">
        <v>56.55</v>
      </c>
      <c r="E100" s="65">
        <v>128</v>
      </c>
      <c r="F100" s="66">
        <f t="shared" si="4"/>
        <v>145</v>
      </c>
      <c r="G100" s="67">
        <v>31.64</v>
      </c>
      <c r="H100" s="64">
        <v>9.1300000000000008</v>
      </c>
      <c r="I100" s="64">
        <v>40.770000000000003</v>
      </c>
      <c r="J100" s="65">
        <v>128</v>
      </c>
      <c r="K100" s="66">
        <f t="shared" si="5"/>
        <v>97</v>
      </c>
      <c r="L100" s="67">
        <v>28.87</v>
      </c>
      <c r="M100" s="65">
        <v>128</v>
      </c>
      <c r="N100" s="66">
        <f>RANK(L100,$L$7:$L$328)</f>
        <v>85</v>
      </c>
      <c r="O100" s="67">
        <v>69.290000000000006</v>
      </c>
      <c r="P100" s="65">
        <v>84</v>
      </c>
      <c r="Q100" s="66">
        <f t="shared" si="6"/>
        <v>71</v>
      </c>
      <c r="R100" s="67">
        <v>192.84</v>
      </c>
      <c r="S100" s="68">
        <v>84</v>
      </c>
      <c r="T100" s="66">
        <f t="shared" si="7"/>
        <v>94</v>
      </c>
    </row>
    <row r="101" spans="1:20" s="62" customFormat="1" ht="18" customHeight="1" thickBot="1">
      <c r="A101" s="227" t="s">
        <v>397</v>
      </c>
      <c r="B101" s="69">
        <v>65.17</v>
      </c>
      <c r="C101" s="70">
        <v>25.74</v>
      </c>
      <c r="D101" s="70">
        <v>58.32</v>
      </c>
      <c r="E101" s="71">
        <v>464</v>
      </c>
      <c r="F101" s="72">
        <f t="shared" si="4"/>
        <v>116</v>
      </c>
      <c r="G101" s="73">
        <v>26.77</v>
      </c>
      <c r="H101" s="70">
        <v>10.64</v>
      </c>
      <c r="I101" s="70">
        <v>37.42</v>
      </c>
      <c r="J101" s="71">
        <v>462</v>
      </c>
      <c r="K101" s="72">
        <f t="shared" si="5"/>
        <v>138</v>
      </c>
      <c r="L101" s="73">
        <v>26.42</v>
      </c>
      <c r="M101" s="71">
        <v>461</v>
      </c>
      <c r="N101" s="72">
        <f>RANK(L101,$L$7:$L$328)</f>
        <v>132</v>
      </c>
      <c r="O101" s="73">
        <v>71.569999999999993</v>
      </c>
      <c r="P101" s="71">
        <v>232</v>
      </c>
      <c r="Q101" s="72">
        <f t="shared" si="6"/>
        <v>50</v>
      </c>
      <c r="R101" s="73">
        <v>192.55</v>
      </c>
      <c r="S101" s="74">
        <v>232</v>
      </c>
      <c r="T101" s="72">
        <f t="shared" si="7"/>
        <v>95</v>
      </c>
    </row>
    <row r="102" spans="1:20" s="62" customFormat="1" ht="18" customHeight="1">
      <c r="A102" s="226" t="s">
        <v>284</v>
      </c>
      <c r="B102" s="63">
        <v>67.430000000000007</v>
      </c>
      <c r="C102" s="64">
        <v>24</v>
      </c>
      <c r="D102" s="64">
        <v>57.71</v>
      </c>
      <c r="E102" s="65">
        <v>708</v>
      </c>
      <c r="F102" s="66">
        <f t="shared" si="4"/>
        <v>121</v>
      </c>
      <c r="G102" s="67">
        <v>30.27</v>
      </c>
      <c r="H102" s="64">
        <v>7.52</v>
      </c>
      <c r="I102" s="64">
        <v>37.79</v>
      </c>
      <c r="J102" s="65">
        <v>704</v>
      </c>
      <c r="K102" s="66">
        <f t="shared" si="5"/>
        <v>132</v>
      </c>
      <c r="L102" s="67">
        <v>28.34</v>
      </c>
      <c r="M102" s="65">
        <v>706</v>
      </c>
      <c r="N102" s="66">
        <f>RANK(L102,$L$7:$L$328)</f>
        <v>93</v>
      </c>
      <c r="O102" s="67">
        <v>67.69</v>
      </c>
      <c r="P102" s="65">
        <v>600</v>
      </c>
      <c r="Q102" s="66">
        <f t="shared" si="6"/>
        <v>83</v>
      </c>
      <c r="R102" s="67">
        <v>192.42</v>
      </c>
      <c r="S102" s="68">
        <v>600</v>
      </c>
      <c r="T102" s="66">
        <f t="shared" si="7"/>
        <v>96</v>
      </c>
    </row>
    <row r="103" spans="1:20" s="62" customFormat="1" ht="18" customHeight="1">
      <c r="A103" s="226" t="s">
        <v>391</v>
      </c>
      <c r="B103" s="63">
        <v>65.260000000000005</v>
      </c>
      <c r="C103" s="64">
        <v>28.56</v>
      </c>
      <c r="D103" s="64">
        <v>61.18</v>
      </c>
      <c r="E103" s="65">
        <v>434</v>
      </c>
      <c r="F103" s="66">
        <f t="shared" si="4"/>
        <v>79</v>
      </c>
      <c r="G103" s="67">
        <v>30.99</v>
      </c>
      <c r="H103" s="64">
        <v>8.2100000000000009</v>
      </c>
      <c r="I103" s="64">
        <v>39.200000000000003</v>
      </c>
      <c r="J103" s="65">
        <v>434</v>
      </c>
      <c r="K103" s="66">
        <f t="shared" si="5"/>
        <v>110</v>
      </c>
      <c r="L103" s="67">
        <v>26.14</v>
      </c>
      <c r="M103" s="65">
        <v>434</v>
      </c>
      <c r="N103" s="66">
        <f>RANK(L103,$L$7:$L$328)</f>
        <v>136</v>
      </c>
      <c r="O103" s="67">
        <v>67.48</v>
      </c>
      <c r="P103" s="65">
        <v>346</v>
      </c>
      <c r="Q103" s="66">
        <f t="shared" si="6"/>
        <v>86</v>
      </c>
      <c r="R103" s="67">
        <v>192.2</v>
      </c>
      <c r="S103" s="68">
        <v>346</v>
      </c>
      <c r="T103" s="66">
        <f t="shared" si="7"/>
        <v>97</v>
      </c>
    </row>
    <row r="104" spans="1:20" s="62" customFormat="1" ht="18" customHeight="1">
      <c r="A104" s="226" t="s">
        <v>236</v>
      </c>
      <c r="B104" s="63">
        <v>64.97</v>
      </c>
      <c r="C104" s="64">
        <v>27.91</v>
      </c>
      <c r="D104" s="64">
        <v>60.39</v>
      </c>
      <c r="E104" s="65">
        <v>526</v>
      </c>
      <c r="F104" s="66">
        <f t="shared" si="4"/>
        <v>88</v>
      </c>
      <c r="G104" s="67">
        <v>31.84</v>
      </c>
      <c r="H104" s="64">
        <v>9.0299999999999994</v>
      </c>
      <c r="I104" s="64">
        <v>40.869999999999997</v>
      </c>
      <c r="J104" s="65">
        <v>525</v>
      </c>
      <c r="K104" s="66">
        <f t="shared" si="5"/>
        <v>93</v>
      </c>
      <c r="L104" s="67">
        <v>27.77</v>
      </c>
      <c r="M104" s="65">
        <v>525</v>
      </c>
      <c r="N104" s="66">
        <f>RANK(L104,$L$7:$L$328)</f>
        <v>100</v>
      </c>
      <c r="O104" s="67">
        <v>66.03</v>
      </c>
      <c r="P104" s="65">
        <v>412</v>
      </c>
      <c r="Q104" s="66">
        <f t="shared" si="6"/>
        <v>97</v>
      </c>
      <c r="R104" s="67">
        <v>192.07</v>
      </c>
      <c r="S104" s="68">
        <v>412</v>
      </c>
      <c r="T104" s="66">
        <f t="shared" si="7"/>
        <v>98</v>
      </c>
    </row>
    <row r="105" spans="1:20" s="62" customFormat="1" ht="18" customHeight="1">
      <c r="A105" s="226" t="s">
        <v>369</v>
      </c>
      <c r="B105" s="63">
        <v>51.07</v>
      </c>
      <c r="C105" s="64">
        <v>31.33</v>
      </c>
      <c r="D105" s="64">
        <v>56.87</v>
      </c>
      <c r="E105" s="65">
        <v>3</v>
      </c>
      <c r="F105" s="66">
        <f t="shared" si="4"/>
        <v>140</v>
      </c>
      <c r="G105" s="67">
        <v>36</v>
      </c>
      <c r="H105" s="64">
        <v>8.5</v>
      </c>
      <c r="I105" s="64">
        <v>44.5</v>
      </c>
      <c r="J105" s="65">
        <v>3</v>
      </c>
      <c r="K105" s="66">
        <f t="shared" si="5"/>
        <v>69</v>
      </c>
      <c r="L105" s="67">
        <v>25.33</v>
      </c>
      <c r="M105" s="65">
        <v>3</v>
      </c>
      <c r="N105" s="66">
        <f>RANK(L105,$L$7:$L$328)</f>
        <v>150</v>
      </c>
      <c r="O105" s="67">
        <v>68</v>
      </c>
      <c r="P105" s="65">
        <v>2</v>
      </c>
      <c r="Q105" s="66">
        <f t="shared" si="6"/>
        <v>79</v>
      </c>
      <c r="R105" s="67">
        <v>192.05</v>
      </c>
      <c r="S105" s="68">
        <v>2</v>
      </c>
      <c r="T105" s="66">
        <f t="shared" si="7"/>
        <v>99</v>
      </c>
    </row>
    <row r="106" spans="1:20" s="62" customFormat="1" ht="18" customHeight="1" thickBot="1">
      <c r="A106" s="227" t="s">
        <v>90</v>
      </c>
      <c r="B106" s="69">
        <v>63.14</v>
      </c>
      <c r="C106" s="70">
        <v>27.06</v>
      </c>
      <c r="D106" s="70">
        <v>58.63</v>
      </c>
      <c r="E106" s="71">
        <v>123</v>
      </c>
      <c r="F106" s="72">
        <f t="shared" si="4"/>
        <v>108</v>
      </c>
      <c r="G106" s="73">
        <v>30.44</v>
      </c>
      <c r="H106" s="70">
        <v>8.6</v>
      </c>
      <c r="I106" s="70">
        <v>39.04</v>
      </c>
      <c r="J106" s="71">
        <v>123</v>
      </c>
      <c r="K106" s="72">
        <f t="shared" si="5"/>
        <v>111</v>
      </c>
      <c r="L106" s="73">
        <v>28.25</v>
      </c>
      <c r="M106" s="71">
        <v>123</v>
      </c>
      <c r="N106" s="72">
        <f>RANK(L106,$L$7:$L$328)</f>
        <v>95</v>
      </c>
      <c r="O106" s="73">
        <v>65.930000000000007</v>
      </c>
      <c r="P106" s="71">
        <v>123</v>
      </c>
      <c r="Q106" s="72">
        <f t="shared" si="6"/>
        <v>99</v>
      </c>
      <c r="R106" s="73">
        <v>191.86</v>
      </c>
      <c r="S106" s="74">
        <v>123</v>
      </c>
      <c r="T106" s="72">
        <f t="shared" si="7"/>
        <v>100</v>
      </c>
    </row>
    <row r="107" spans="1:20" s="62" customFormat="1" ht="18" customHeight="1">
      <c r="A107" s="226" t="s">
        <v>59</v>
      </c>
      <c r="B107" s="63">
        <v>63.71</v>
      </c>
      <c r="C107" s="64">
        <v>25.02</v>
      </c>
      <c r="D107" s="64">
        <v>56.88</v>
      </c>
      <c r="E107" s="65">
        <v>164</v>
      </c>
      <c r="F107" s="66">
        <f t="shared" si="4"/>
        <v>138</v>
      </c>
      <c r="G107" s="67">
        <v>31.31</v>
      </c>
      <c r="H107" s="64">
        <v>9.65</v>
      </c>
      <c r="I107" s="64">
        <v>40.950000000000003</v>
      </c>
      <c r="J107" s="65">
        <v>162</v>
      </c>
      <c r="K107" s="66">
        <f t="shared" si="5"/>
        <v>92</v>
      </c>
      <c r="L107" s="67">
        <v>29.48</v>
      </c>
      <c r="M107" s="65">
        <v>163</v>
      </c>
      <c r="N107" s="66">
        <f>RANK(L107,$L$7:$L$328)</f>
        <v>77</v>
      </c>
      <c r="O107" s="67">
        <v>64.53</v>
      </c>
      <c r="P107" s="65">
        <v>163</v>
      </c>
      <c r="Q107" s="66">
        <f t="shared" si="6"/>
        <v>120</v>
      </c>
      <c r="R107" s="67">
        <v>191.53</v>
      </c>
      <c r="S107" s="68">
        <v>163</v>
      </c>
      <c r="T107" s="66">
        <f t="shared" si="7"/>
        <v>101</v>
      </c>
    </row>
    <row r="108" spans="1:20" s="62" customFormat="1" ht="18" customHeight="1">
      <c r="A108" s="226" t="s">
        <v>396</v>
      </c>
      <c r="B108" s="63">
        <v>64.56</v>
      </c>
      <c r="C108" s="64">
        <v>27.49</v>
      </c>
      <c r="D108" s="64">
        <v>59.77</v>
      </c>
      <c r="E108" s="65">
        <v>272</v>
      </c>
      <c r="F108" s="66">
        <f t="shared" si="4"/>
        <v>95</v>
      </c>
      <c r="G108" s="67">
        <v>30.63</v>
      </c>
      <c r="H108" s="64">
        <v>8.19</v>
      </c>
      <c r="I108" s="64">
        <v>38.81</v>
      </c>
      <c r="J108" s="65">
        <v>272</v>
      </c>
      <c r="K108" s="66">
        <f t="shared" si="5"/>
        <v>113</v>
      </c>
      <c r="L108" s="67">
        <v>29.98</v>
      </c>
      <c r="M108" s="65">
        <v>269</v>
      </c>
      <c r="N108" s="66">
        <f>RANK(L108,$L$7:$L$328)</f>
        <v>72</v>
      </c>
      <c r="O108" s="67">
        <v>62.66</v>
      </c>
      <c r="P108" s="65">
        <v>271</v>
      </c>
      <c r="Q108" s="66">
        <f t="shared" si="6"/>
        <v>146</v>
      </c>
      <c r="R108" s="67">
        <v>190.98</v>
      </c>
      <c r="S108" s="68">
        <v>271</v>
      </c>
      <c r="T108" s="66">
        <f t="shared" si="7"/>
        <v>102</v>
      </c>
    </row>
    <row r="109" spans="1:20" s="62" customFormat="1" ht="18" customHeight="1">
      <c r="A109" s="226" t="s">
        <v>285</v>
      </c>
      <c r="B109" s="63">
        <v>64.52</v>
      </c>
      <c r="C109" s="64">
        <v>28.88</v>
      </c>
      <c r="D109" s="64">
        <v>61.14</v>
      </c>
      <c r="E109" s="65">
        <v>506</v>
      </c>
      <c r="F109" s="66">
        <f t="shared" si="4"/>
        <v>80</v>
      </c>
      <c r="G109" s="67">
        <v>29.47</v>
      </c>
      <c r="H109" s="64">
        <v>8.4700000000000006</v>
      </c>
      <c r="I109" s="64">
        <v>37.94</v>
      </c>
      <c r="J109" s="65">
        <v>505</v>
      </c>
      <c r="K109" s="66">
        <f t="shared" si="5"/>
        <v>126</v>
      </c>
      <c r="L109" s="67">
        <v>24.37</v>
      </c>
      <c r="M109" s="65">
        <v>503</v>
      </c>
      <c r="N109" s="66">
        <f>RANK(L109,$L$7:$L$328)</f>
        <v>165</v>
      </c>
      <c r="O109" s="67">
        <v>67.62</v>
      </c>
      <c r="P109" s="65">
        <v>429</v>
      </c>
      <c r="Q109" s="66">
        <f t="shared" si="6"/>
        <v>85</v>
      </c>
      <c r="R109" s="67">
        <v>190.46</v>
      </c>
      <c r="S109" s="68">
        <v>429</v>
      </c>
      <c r="T109" s="66">
        <f t="shared" si="7"/>
        <v>103</v>
      </c>
    </row>
    <row r="110" spans="1:20" s="62" customFormat="1" ht="18" customHeight="1">
      <c r="A110" s="226" t="s">
        <v>395</v>
      </c>
      <c r="B110" s="63">
        <v>63.35</v>
      </c>
      <c r="C110" s="64">
        <v>25.01</v>
      </c>
      <c r="D110" s="64">
        <v>56.68</v>
      </c>
      <c r="E110" s="65">
        <v>534</v>
      </c>
      <c r="F110" s="66">
        <f t="shared" si="4"/>
        <v>143</v>
      </c>
      <c r="G110" s="67">
        <v>30.59</v>
      </c>
      <c r="H110" s="64">
        <v>8.74</v>
      </c>
      <c r="I110" s="64">
        <v>39.33</v>
      </c>
      <c r="J110" s="65">
        <v>535</v>
      </c>
      <c r="K110" s="66">
        <f t="shared" si="5"/>
        <v>108</v>
      </c>
      <c r="L110" s="67">
        <v>27.06</v>
      </c>
      <c r="M110" s="65">
        <v>531</v>
      </c>
      <c r="N110" s="66">
        <f>RANK(L110,$L$7:$L$328)</f>
        <v>119</v>
      </c>
      <c r="O110" s="67">
        <v>67.27</v>
      </c>
      <c r="P110" s="65">
        <v>450</v>
      </c>
      <c r="Q110" s="66">
        <f t="shared" si="6"/>
        <v>88</v>
      </c>
      <c r="R110" s="67">
        <v>190.25</v>
      </c>
      <c r="S110" s="68">
        <v>450</v>
      </c>
      <c r="T110" s="66">
        <f t="shared" si="7"/>
        <v>104</v>
      </c>
    </row>
    <row r="111" spans="1:20" s="62" customFormat="1" ht="18" customHeight="1" thickBot="1">
      <c r="A111" s="227" t="s">
        <v>232</v>
      </c>
      <c r="B111" s="69">
        <v>68.73</v>
      </c>
      <c r="C111" s="70">
        <v>22.78</v>
      </c>
      <c r="D111" s="70">
        <v>57.15</v>
      </c>
      <c r="E111" s="71">
        <v>208</v>
      </c>
      <c r="F111" s="72">
        <f t="shared" si="4"/>
        <v>131</v>
      </c>
      <c r="G111" s="73">
        <v>31.59</v>
      </c>
      <c r="H111" s="70">
        <v>10.28</v>
      </c>
      <c r="I111" s="70">
        <v>41.87</v>
      </c>
      <c r="J111" s="71">
        <v>209</v>
      </c>
      <c r="K111" s="72">
        <f t="shared" si="5"/>
        <v>83</v>
      </c>
      <c r="L111" s="73">
        <v>27.74</v>
      </c>
      <c r="M111" s="71">
        <v>208</v>
      </c>
      <c r="N111" s="72">
        <f>RANK(L111,$L$7:$L$328)</f>
        <v>101</v>
      </c>
      <c r="O111" s="73">
        <v>63.27</v>
      </c>
      <c r="P111" s="71">
        <v>208</v>
      </c>
      <c r="Q111" s="72">
        <f t="shared" si="6"/>
        <v>138</v>
      </c>
      <c r="R111" s="73">
        <v>190.14</v>
      </c>
      <c r="S111" s="74">
        <v>208</v>
      </c>
      <c r="T111" s="72">
        <f t="shared" si="7"/>
        <v>105</v>
      </c>
    </row>
    <row r="112" spans="1:20" s="62" customFormat="1" ht="18" customHeight="1">
      <c r="A112" s="226" t="s">
        <v>83</v>
      </c>
      <c r="B112" s="63">
        <v>62.04</v>
      </c>
      <c r="C112" s="64">
        <v>27.18</v>
      </c>
      <c r="D112" s="64">
        <v>58.2</v>
      </c>
      <c r="E112" s="65">
        <v>253</v>
      </c>
      <c r="F112" s="66">
        <f t="shared" si="4"/>
        <v>117</v>
      </c>
      <c r="G112" s="67">
        <v>32.479999999999997</v>
      </c>
      <c r="H112" s="64">
        <v>8.31</v>
      </c>
      <c r="I112" s="64">
        <v>40.79</v>
      </c>
      <c r="J112" s="65">
        <v>253</v>
      </c>
      <c r="K112" s="66">
        <f t="shared" si="5"/>
        <v>96</v>
      </c>
      <c r="L112" s="67">
        <v>29.36</v>
      </c>
      <c r="M112" s="65">
        <v>250</v>
      </c>
      <c r="N112" s="66">
        <f>RANK(L112,$L$7:$L$328)</f>
        <v>80</v>
      </c>
      <c r="O112" s="67">
        <v>61.5</v>
      </c>
      <c r="P112" s="65">
        <v>245</v>
      </c>
      <c r="Q112" s="66">
        <f t="shared" si="6"/>
        <v>160</v>
      </c>
      <c r="R112" s="67">
        <v>189.99</v>
      </c>
      <c r="S112" s="68">
        <v>245</v>
      </c>
      <c r="T112" s="66">
        <f t="shared" si="7"/>
        <v>106</v>
      </c>
    </row>
    <row r="113" spans="1:20" s="62" customFormat="1" ht="18" customHeight="1">
      <c r="A113" s="226" t="s">
        <v>404</v>
      </c>
      <c r="B113" s="63">
        <v>62.52</v>
      </c>
      <c r="C113" s="64">
        <v>29.48</v>
      </c>
      <c r="D113" s="64">
        <v>60.74</v>
      </c>
      <c r="E113" s="65">
        <v>411</v>
      </c>
      <c r="F113" s="66">
        <f t="shared" si="4"/>
        <v>82</v>
      </c>
      <c r="G113" s="67">
        <v>27.31</v>
      </c>
      <c r="H113" s="64">
        <v>10.15</v>
      </c>
      <c r="I113" s="64">
        <v>37.46</v>
      </c>
      <c r="J113" s="65">
        <v>410</v>
      </c>
      <c r="K113" s="66">
        <f t="shared" si="5"/>
        <v>137</v>
      </c>
      <c r="L113" s="67">
        <v>27.28</v>
      </c>
      <c r="M113" s="65">
        <v>410</v>
      </c>
      <c r="N113" s="66">
        <f>RANK(L113,$L$7:$L$328)</f>
        <v>115</v>
      </c>
      <c r="O113" s="67">
        <v>64.14</v>
      </c>
      <c r="P113" s="65">
        <v>407</v>
      </c>
      <c r="Q113" s="66">
        <f t="shared" si="6"/>
        <v>125</v>
      </c>
      <c r="R113" s="67">
        <v>189.55</v>
      </c>
      <c r="S113" s="68">
        <v>407</v>
      </c>
      <c r="T113" s="66">
        <f t="shared" si="7"/>
        <v>107</v>
      </c>
    </row>
    <row r="114" spans="1:20" s="62" customFormat="1" ht="18" customHeight="1">
      <c r="A114" s="226" t="s">
        <v>158</v>
      </c>
      <c r="B114" s="63">
        <v>64.400000000000006</v>
      </c>
      <c r="C114" s="64">
        <v>23.33</v>
      </c>
      <c r="D114" s="64">
        <v>55.53</v>
      </c>
      <c r="E114" s="65">
        <v>211</v>
      </c>
      <c r="F114" s="66">
        <f t="shared" si="4"/>
        <v>164</v>
      </c>
      <c r="G114" s="67">
        <v>29.47</v>
      </c>
      <c r="H114" s="64">
        <v>9.5399999999999991</v>
      </c>
      <c r="I114" s="64">
        <v>39.01</v>
      </c>
      <c r="J114" s="65">
        <v>211</v>
      </c>
      <c r="K114" s="66">
        <f t="shared" si="5"/>
        <v>112</v>
      </c>
      <c r="L114" s="67">
        <v>28.5</v>
      </c>
      <c r="M114" s="65">
        <v>211</v>
      </c>
      <c r="N114" s="66">
        <f>RANK(L114,$L$7:$L$328)</f>
        <v>91</v>
      </c>
      <c r="O114" s="67">
        <v>65.930000000000007</v>
      </c>
      <c r="P114" s="65">
        <v>211</v>
      </c>
      <c r="Q114" s="66">
        <f t="shared" si="6"/>
        <v>99</v>
      </c>
      <c r="R114" s="67">
        <v>188.97</v>
      </c>
      <c r="S114" s="68">
        <v>211</v>
      </c>
      <c r="T114" s="66">
        <f t="shared" si="7"/>
        <v>108</v>
      </c>
    </row>
    <row r="115" spans="1:20" s="62" customFormat="1" ht="18" customHeight="1">
      <c r="A115" s="226" t="s">
        <v>403</v>
      </c>
      <c r="B115" s="63">
        <v>64.900000000000006</v>
      </c>
      <c r="C115" s="64">
        <v>20.010000000000002</v>
      </c>
      <c r="D115" s="64">
        <v>52.46</v>
      </c>
      <c r="E115" s="65">
        <v>256</v>
      </c>
      <c r="F115" s="66">
        <f t="shared" si="4"/>
        <v>209</v>
      </c>
      <c r="G115" s="67">
        <v>34.369999999999997</v>
      </c>
      <c r="H115" s="64">
        <v>11.44</v>
      </c>
      <c r="I115" s="64">
        <v>45.81</v>
      </c>
      <c r="J115" s="65">
        <v>256</v>
      </c>
      <c r="K115" s="66">
        <f t="shared" si="5"/>
        <v>62</v>
      </c>
      <c r="L115" s="67">
        <v>27.68</v>
      </c>
      <c r="M115" s="65">
        <v>255</v>
      </c>
      <c r="N115" s="66">
        <f>RANK(L115,$L$7:$L$328)</f>
        <v>103</v>
      </c>
      <c r="O115" s="67">
        <v>62.69</v>
      </c>
      <c r="P115" s="65">
        <v>251</v>
      </c>
      <c r="Q115" s="66">
        <f t="shared" si="6"/>
        <v>145</v>
      </c>
      <c r="R115" s="67">
        <v>188.51</v>
      </c>
      <c r="S115" s="68">
        <v>251</v>
      </c>
      <c r="T115" s="66">
        <f t="shared" si="7"/>
        <v>109</v>
      </c>
    </row>
    <row r="116" spans="1:20" s="62" customFormat="1" ht="18" customHeight="1" thickBot="1">
      <c r="A116" s="227" t="s">
        <v>190</v>
      </c>
      <c r="B116" s="69">
        <v>63.89</v>
      </c>
      <c r="C116" s="70">
        <v>25</v>
      </c>
      <c r="D116" s="70">
        <v>56.94</v>
      </c>
      <c r="E116" s="71">
        <v>252</v>
      </c>
      <c r="F116" s="72">
        <f t="shared" si="4"/>
        <v>135</v>
      </c>
      <c r="G116" s="73">
        <v>31.76</v>
      </c>
      <c r="H116" s="70">
        <v>6.49</v>
      </c>
      <c r="I116" s="70">
        <v>38.25</v>
      </c>
      <c r="J116" s="71">
        <v>251</v>
      </c>
      <c r="K116" s="72">
        <f t="shared" si="5"/>
        <v>122</v>
      </c>
      <c r="L116" s="73">
        <v>29.42</v>
      </c>
      <c r="M116" s="71">
        <v>251</v>
      </c>
      <c r="N116" s="72">
        <f>RANK(L116,$L$7:$L$328)</f>
        <v>79</v>
      </c>
      <c r="O116" s="73">
        <v>65.44</v>
      </c>
      <c r="P116" s="71">
        <v>189</v>
      </c>
      <c r="Q116" s="72">
        <f t="shared" si="6"/>
        <v>106</v>
      </c>
      <c r="R116" s="73">
        <v>188.34</v>
      </c>
      <c r="S116" s="74">
        <v>189</v>
      </c>
      <c r="T116" s="72">
        <f t="shared" si="7"/>
        <v>110</v>
      </c>
    </row>
    <row r="117" spans="1:20" s="62" customFormat="1" ht="18" customHeight="1">
      <c r="A117" s="226" t="s">
        <v>399</v>
      </c>
      <c r="B117" s="63">
        <v>63.94</v>
      </c>
      <c r="C117" s="64">
        <v>23.96</v>
      </c>
      <c r="D117" s="64">
        <v>55.93</v>
      </c>
      <c r="E117" s="65">
        <v>535</v>
      </c>
      <c r="F117" s="66">
        <f t="shared" si="4"/>
        <v>156</v>
      </c>
      <c r="G117" s="67">
        <v>28.85</v>
      </c>
      <c r="H117" s="64">
        <v>9.0500000000000007</v>
      </c>
      <c r="I117" s="64">
        <v>37.869999999999997</v>
      </c>
      <c r="J117" s="65">
        <v>533</v>
      </c>
      <c r="K117" s="66">
        <f t="shared" si="5"/>
        <v>130</v>
      </c>
      <c r="L117" s="67">
        <v>27.35</v>
      </c>
      <c r="M117" s="65">
        <v>532</v>
      </c>
      <c r="N117" s="66">
        <f>RANK(L117,$L$7:$L$328)</f>
        <v>113</v>
      </c>
      <c r="O117" s="67">
        <v>68.180000000000007</v>
      </c>
      <c r="P117" s="65">
        <v>406</v>
      </c>
      <c r="Q117" s="66">
        <f t="shared" si="6"/>
        <v>78</v>
      </c>
      <c r="R117" s="67">
        <v>188.25</v>
      </c>
      <c r="S117" s="68">
        <v>406</v>
      </c>
      <c r="T117" s="66">
        <f t="shared" si="7"/>
        <v>111</v>
      </c>
    </row>
    <row r="118" spans="1:20" s="62" customFormat="1" ht="18" customHeight="1">
      <c r="A118" s="226" t="s">
        <v>400</v>
      </c>
      <c r="B118" s="63">
        <v>65.959999999999994</v>
      </c>
      <c r="C118" s="64">
        <v>24.12</v>
      </c>
      <c r="D118" s="64">
        <v>57.1</v>
      </c>
      <c r="E118" s="65">
        <v>365</v>
      </c>
      <c r="F118" s="66">
        <f t="shared" si="4"/>
        <v>132</v>
      </c>
      <c r="G118" s="67">
        <v>28.75</v>
      </c>
      <c r="H118" s="64">
        <v>10.94</v>
      </c>
      <c r="I118" s="64">
        <v>39.69</v>
      </c>
      <c r="J118" s="65">
        <v>361</v>
      </c>
      <c r="K118" s="66">
        <f t="shared" si="5"/>
        <v>104</v>
      </c>
      <c r="L118" s="67">
        <v>27.43</v>
      </c>
      <c r="M118" s="65">
        <v>363</v>
      </c>
      <c r="N118" s="66">
        <f>RANK(L118,$L$7:$L$328)</f>
        <v>107</v>
      </c>
      <c r="O118" s="67">
        <v>66.56</v>
      </c>
      <c r="P118" s="65">
        <v>301</v>
      </c>
      <c r="Q118" s="66">
        <f t="shared" si="6"/>
        <v>94</v>
      </c>
      <c r="R118" s="67">
        <v>188.16</v>
      </c>
      <c r="S118" s="68">
        <v>301</v>
      </c>
      <c r="T118" s="66">
        <f t="shared" si="7"/>
        <v>112</v>
      </c>
    </row>
    <row r="119" spans="1:20" s="62" customFormat="1" ht="18" customHeight="1">
      <c r="A119" s="226" t="s">
        <v>235</v>
      </c>
      <c r="B119" s="63">
        <v>64.33</v>
      </c>
      <c r="C119" s="64">
        <v>29.3</v>
      </c>
      <c r="D119" s="64">
        <v>61.47</v>
      </c>
      <c r="E119" s="65">
        <v>120</v>
      </c>
      <c r="F119" s="66">
        <f t="shared" si="4"/>
        <v>73</v>
      </c>
      <c r="G119" s="67">
        <v>26.47</v>
      </c>
      <c r="H119" s="64">
        <v>9.3000000000000007</v>
      </c>
      <c r="I119" s="64">
        <v>35.76</v>
      </c>
      <c r="J119" s="65">
        <v>120</v>
      </c>
      <c r="K119" s="66">
        <f t="shared" si="5"/>
        <v>145</v>
      </c>
      <c r="L119" s="67">
        <v>23.52</v>
      </c>
      <c r="M119" s="65">
        <v>120</v>
      </c>
      <c r="N119" s="66">
        <f>RANK(L119,$L$7:$L$328)</f>
        <v>179</v>
      </c>
      <c r="O119" s="67">
        <v>67.19</v>
      </c>
      <c r="P119" s="65">
        <v>57</v>
      </c>
      <c r="Q119" s="66">
        <f t="shared" si="6"/>
        <v>89</v>
      </c>
      <c r="R119" s="67">
        <v>188.07</v>
      </c>
      <c r="S119" s="68">
        <v>57</v>
      </c>
      <c r="T119" s="66">
        <f t="shared" si="7"/>
        <v>113</v>
      </c>
    </row>
    <row r="120" spans="1:20" s="62" customFormat="1" ht="18" customHeight="1">
      <c r="A120" s="226" t="s">
        <v>95</v>
      </c>
      <c r="B120" s="63">
        <v>65.819999999999993</v>
      </c>
      <c r="C120" s="64">
        <v>25.69</v>
      </c>
      <c r="D120" s="64">
        <v>58.6</v>
      </c>
      <c r="E120" s="65">
        <v>650</v>
      </c>
      <c r="F120" s="66">
        <f t="shared" si="4"/>
        <v>109</v>
      </c>
      <c r="G120" s="67">
        <v>28.26</v>
      </c>
      <c r="H120" s="64">
        <v>9.36</v>
      </c>
      <c r="I120" s="64">
        <v>37.619999999999997</v>
      </c>
      <c r="J120" s="65">
        <v>649</v>
      </c>
      <c r="K120" s="66">
        <f t="shared" si="5"/>
        <v>134</v>
      </c>
      <c r="L120" s="67">
        <v>27.41</v>
      </c>
      <c r="M120" s="65">
        <v>649</v>
      </c>
      <c r="N120" s="66">
        <f>RANK(L120,$L$7:$L$328)</f>
        <v>110</v>
      </c>
      <c r="O120" s="67">
        <v>63.81</v>
      </c>
      <c r="P120" s="65">
        <v>620</v>
      </c>
      <c r="Q120" s="66">
        <f t="shared" si="6"/>
        <v>131</v>
      </c>
      <c r="R120" s="67">
        <v>187.81</v>
      </c>
      <c r="S120" s="68">
        <v>620</v>
      </c>
      <c r="T120" s="66">
        <f t="shared" si="7"/>
        <v>114</v>
      </c>
    </row>
    <row r="121" spans="1:20" s="62" customFormat="1" ht="18" customHeight="1" thickBot="1">
      <c r="A121" s="227" t="s">
        <v>172</v>
      </c>
      <c r="B121" s="69">
        <v>64.34</v>
      </c>
      <c r="C121" s="70">
        <v>24.07</v>
      </c>
      <c r="D121" s="70">
        <v>56.23</v>
      </c>
      <c r="E121" s="71">
        <v>122</v>
      </c>
      <c r="F121" s="72">
        <f t="shared" si="4"/>
        <v>149</v>
      </c>
      <c r="G121" s="73">
        <v>29.25</v>
      </c>
      <c r="H121" s="70">
        <v>11.59</v>
      </c>
      <c r="I121" s="70">
        <v>40.840000000000003</v>
      </c>
      <c r="J121" s="71">
        <v>122</v>
      </c>
      <c r="K121" s="72">
        <f t="shared" si="5"/>
        <v>94</v>
      </c>
      <c r="L121" s="73">
        <v>27.55</v>
      </c>
      <c r="M121" s="71">
        <v>120</v>
      </c>
      <c r="N121" s="72">
        <f>RANK(L121,$L$7:$L$328)</f>
        <v>105</v>
      </c>
      <c r="O121" s="73">
        <v>63.43</v>
      </c>
      <c r="P121" s="71">
        <v>122</v>
      </c>
      <c r="Q121" s="72">
        <f t="shared" si="6"/>
        <v>136</v>
      </c>
      <c r="R121" s="73">
        <v>187.6</v>
      </c>
      <c r="S121" s="74">
        <v>122</v>
      </c>
      <c r="T121" s="72">
        <f t="shared" si="7"/>
        <v>115</v>
      </c>
    </row>
    <row r="122" spans="1:20" s="62" customFormat="1" ht="18" customHeight="1">
      <c r="A122" s="226" t="s">
        <v>112</v>
      </c>
      <c r="B122" s="63">
        <v>62.12</v>
      </c>
      <c r="C122" s="64">
        <v>26.51</v>
      </c>
      <c r="D122" s="64">
        <v>57.57</v>
      </c>
      <c r="E122" s="65">
        <v>164</v>
      </c>
      <c r="F122" s="66">
        <f t="shared" si="4"/>
        <v>125</v>
      </c>
      <c r="G122" s="67">
        <v>32.93</v>
      </c>
      <c r="H122" s="64">
        <v>7.4</v>
      </c>
      <c r="I122" s="64">
        <v>40.33</v>
      </c>
      <c r="J122" s="65">
        <v>165</v>
      </c>
      <c r="K122" s="66">
        <f t="shared" si="5"/>
        <v>99</v>
      </c>
      <c r="L122" s="67">
        <v>29.2</v>
      </c>
      <c r="M122" s="65">
        <v>160</v>
      </c>
      <c r="N122" s="66">
        <f>RANK(L122,$L$7:$L$328)</f>
        <v>83</v>
      </c>
      <c r="O122" s="67">
        <v>66.52</v>
      </c>
      <c r="P122" s="65">
        <v>139</v>
      </c>
      <c r="Q122" s="66">
        <f t="shared" si="6"/>
        <v>95</v>
      </c>
      <c r="R122" s="67">
        <v>187.25</v>
      </c>
      <c r="S122" s="68">
        <v>139</v>
      </c>
      <c r="T122" s="66">
        <f t="shared" si="7"/>
        <v>116</v>
      </c>
    </row>
    <row r="123" spans="1:20" s="62" customFormat="1" ht="18" customHeight="1">
      <c r="A123" s="226" t="s">
        <v>68</v>
      </c>
      <c r="B123" s="63">
        <v>61.91</v>
      </c>
      <c r="C123" s="64">
        <v>25.98</v>
      </c>
      <c r="D123" s="64">
        <v>56.94</v>
      </c>
      <c r="E123" s="65">
        <v>526</v>
      </c>
      <c r="F123" s="66">
        <f t="shared" si="4"/>
        <v>135</v>
      </c>
      <c r="G123" s="67">
        <v>29.7</v>
      </c>
      <c r="H123" s="64">
        <v>8.7899999999999991</v>
      </c>
      <c r="I123" s="64">
        <v>38.49</v>
      </c>
      <c r="J123" s="65">
        <v>525</v>
      </c>
      <c r="K123" s="66">
        <f t="shared" si="5"/>
        <v>116</v>
      </c>
      <c r="L123" s="67">
        <v>29.89</v>
      </c>
      <c r="M123" s="65">
        <v>520</v>
      </c>
      <c r="N123" s="66">
        <f>RANK(L123,$L$7:$L$328)</f>
        <v>74</v>
      </c>
      <c r="O123" s="67">
        <v>63.94</v>
      </c>
      <c r="P123" s="65">
        <v>397</v>
      </c>
      <c r="Q123" s="66">
        <f t="shared" si="6"/>
        <v>129</v>
      </c>
      <c r="R123" s="67">
        <v>187.13</v>
      </c>
      <c r="S123" s="68">
        <v>397</v>
      </c>
      <c r="T123" s="66">
        <f t="shared" si="7"/>
        <v>117</v>
      </c>
    </row>
    <row r="124" spans="1:20" s="62" customFormat="1" ht="18" customHeight="1">
      <c r="A124" s="226" t="s">
        <v>60</v>
      </c>
      <c r="B124" s="63">
        <v>63.73</v>
      </c>
      <c r="C124" s="64">
        <v>25.8</v>
      </c>
      <c r="D124" s="64">
        <v>57.66</v>
      </c>
      <c r="E124" s="65">
        <v>258</v>
      </c>
      <c r="F124" s="66">
        <f t="shared" si="4"/>
        <v>122</v>
      </c>
      <c r="G124" s="67">
        <v>30.14</v>
      </c>
      <c r="H124" s="64">
        <v>8.34</v>
      </c>
      <c r="I124" s="64">
        <v>38.47</v>
      </c>
      <c r="J124" s="65">
        <v>258</v>
      </c>
      <c r="K124" s="66">
        <f t="shared" si="5"/>
        <v>117</v>
      </c>
      <c r="L124" s="67">
        <v>24.63</v>
      </c>
      <c r="M124" s="65">
        <v>256</v>
      </c>
      <c r="N124" s="66">
        <f>RANK(L124,$L$7:$L$328)</f>
        <v>156</v>
      </c>
      <c r="O124" s="67">
        <v>65.540000000000006</v>
      </c>
      <c r="P124" s="65">
        <v>240</v>
      </c>
      <c r="Q124" s="66">
        <f t="shared" si="6"/>
        <v>105</v>
      </c>
      <c r="R124" s="67">
        <v>186.93</v>
      </c>
      <c r="S124" s="68">
        <v>240</v>
      </c>
      <c r="T124" s="66">
        <f t="shared" si="7"/>
        <v>118</v>
      </c>
    </row>
    <row r="125" spans="1:20" s="62" customFormat="1" ht="18" customHeight="1">
      <c r="A125" s="226" t="s">
        <v>242</v>
      </c>
      <c r="B125" s="63">
        <v>63.42</v>
      </c>
      <c r="C125" s="64">
        <v>25.89</v>
      </c>
      <c r="D125" s="64">
        <v>57.6</v>
      </c>
      <c r="E125" s="65">
        <v>332</v>
      </c>
      <c r="F125" s="66">
        <f t="shared" si="4"/>
        <v>124</v>
      </c>
      <c r="G125" s="67">
        <v>30.17</v>
      </c>
      <c r="H125" s="64">
        <v>7.64</v>
      </c>
      <c r="I125" s="64">
        <v>37.81</v>
      </c>
      <c r="J125" s="65">
        <v>332</v>
      </c>
      <c r="K125" s="66">
        <f t="shared" si="5"/>
        <v>131</v>
      </c>
      <c r="L125" s="67">
        <v>27.08</v>
      </c>
      <c r="M125" s="65">
        <v>328</v>
      </c>
      <c r="N125" s="66">
        <f>RANK(L125,$L$7:$L$328)</f>
        <v>118</v>
      </c>
      <c r="O125" s="67">
        <v>64.650000000000006</v>
      </c>
      <c r="P125" s="65">
        <v>331</v>
      </c>
      <c r="Q125" s="66">
        <f t="shared" si="6"/>
        <v>117</v>
      </c>
      <c r="R125" s="67">
        <v>186.82</v>
      </c>
      <c r="S125" s="68">
        <v>331</v>
      </c>
      <c r="T125" s="66">
        <f t="shared" si="7"/>
        <v>119</v>
      </c>
    </row>
    <row r="126" spans="1:20" s="62" customFormat="1" ht="18" customHeight="1" thickBot="1">
      <c r="A126" s="227" t="s">
        <v>398</v>
      </c>
      <c r="B126" s="69">
        <v>64.36</v>
      </c>
      <c r="C126" s="70">
        <v>22.33</v>
      </c>
      <c r="D126" s="70">
        <v>54.51</v>
      </c>
      <c r="E126" s="71">
        <v>230</v>
      </c>
      <c r="F126" s="72">
        <f t="shared" si="4"/>
        <v>183</v>
      </c>
      <c r="G126" s="73">
        <v>28.83</v>
      </c>
      <c r="H126" s="70">
        <v>10.52</v>
      </c>
      <c r="I126" s="70">
        <v>39.340000000000003</v>
      </c>
      <c r="J126" s="71">
        <v>230</v>
      </c>
      <c r="K126" s="72">
        <f t="shared" si="5"/>
        <v>107</v>
      </c>
      <c r="L126" s="73">
        <v>26.52</v>
      </c>
      <c r="M126" s="71">
        <v>230</v>
      </c>
      <c r="N126" s="72">
        <f>RANK(L126,$L$7:$L$328)</f>
        <v>129</v>
      </c>
      <c r="O126" s="73">
        <v>67.040000000000006</v>
      </c>
      <c r="P126" s="71">
        <v>158</v>
      </c>
      <c r="Q126" s="72">
        <f t="shared" si="6"/>
        <v>90</v>
      </c>
      <c r="R126" s="73">
        <v>185.83</v>
      </c>
      <c r="S126" s="74">
        <v>158</v>
      </c>
      <c r="T126" s="72">
        <f t="shared" si="7"/>
        <v>120</v>
      </c>
    </row>
    <row r="127" spans="1:20" s="62" customFormat="1" ht="18" customHeight="1">
      <c r="A127" s="226" t="s">
        <v>196</v>
      </c>
      <c r="B127" s="63">
        <v>63.59</v>
      </c>
      <c r="C127" s="64">
        <v>26.67</v>
      </c>
      <c r="D127" s="64">
        <v>58.46</v>
      </c>
      <c r="E127" s="65">
        <v>60</v>
      </c>
      <c r="F127" s="66">
        <f t="shared" si="4"/>
        <v>113</v>
      </c>
      <c r="G127" s="67">
        <v>30.64</v>
      </c>
      <c r="H127" s="64">
        <v>7.88</v>
      </c>
      <c r="I127" s="64">
        <v>38.53</v>
      </c>
      <c r="J127" s="65">
        <v>59</v>
      </c>
      <c r="K127" s="66">
        <f t="shared" si="5"/>
        <v>115</v>
      </c>
      <c r="L127" s="67">
        <v>28.2</v>
      </c>
      <c r="M127" s="65">
        <v>60</v>
      </c>
      <c r="N127" s="66">
        <f>RANK(L127,$L$7:$L$328)</f>
        <v>96</v>
      </c>
      <c r="O127" s="67">
        <v>60.93</v>
      </c>
      <c r="P127" s="65">
        <v>60</v>
      </c>
      <c r="Q127" s="66">
        <f t="shared" si="6"/>
        <v>174</v>
      </c>
      <c r="R127" s="67">
        <v>185.48</v>
      </c>
      <c r="S127" s="68">
        <v>60</v>
      </c>
      <c r="T127" s="66">
        <f t="shared" si="7"/>
        <v>121</v>
      </c>
    </row>
    <row r="128" spans="1:20" s="62" customFormat="1" ht="18" customHeight="1">
      <c r="A128" s="226" t="s">
        <v>223</v>
      </c>
      <c r="B128" s="63">
        <v>62.11</v>
      </c>
      <c r="C128" s="64">
        <v>25.88</v>
      </c>
      <c r="D128" s="64">
        <v>56.94</v>
      </c>
      <c r="E128" s="65">
        <v>494</v>
      </c>
      <c r="F128" s="66">
        <f t="shared" si="4"/>
        <v>135</v>
      </c>
      <c r="G128" s="67">
        <v>29.23</v>
      </c>
      <c r="H128" s="64">
        <v>7.39</v>
      </c>
      <c r="I128" s="64">
        <v>36.57</v>
      </c>
      <c r="J128" s="65">
        <v>493</v>
      </c>
      <c r="K128" s="66">
        <f t="shared" si="5"/>
        <v>142</v>
      </c>
      <c r="L128" s="67">
        <v>26.74</v>
      </c>
      <c r="M128" s="65">
        <v>484</v>
      </c>
      <c r="N128" s="66">
        <f>RANK(L128,$L$7:$L$328)</f>
        <v>124</v>
      </c>
      <c r="O128" s="67">
        <v>65.41</v>
      </c>
      <c r="P128" s="65">
        <v>425</v>
      </c>
      <c r="Q128" s="66">
        <f t="shared" si="6"/>
        <v>108</v>
      </c>
      <c r="R128" s="67">
        <v>185.21</v>
      </c>
      <c r="S128" s="68">
        <v>425</v>
      </c>
      <c r="T128" s="66">
        <f t="shared" si="7"/>
        <v>122</v>
      </c>
    </row>
    <row r="129" spans="1:20" s="62" customFormat="1" ht="18" customHeight="1">
      <c r="A129" s="226" t="s">
        <v>402</v>
      </c>
      <c r="B129" s="63">
        <v>62.32</v>
      </c>
      <c r="C129" s="64">
        <v>26.64</v>
      </c>
      <c r="D129" s="64">
        <v>57.8</v>
      </c>
      <c r="E129" s="65">
        <v>328</v>
      </c>
      <c r="F129" s="66">
        <f t="shared" si="4"/>
        <v>120</v>
      </c>
      <c r="G129" s="67">
        <v>28.5</v>
      </c>
      <c r="H129" s="64">
        <v>9.2799999999999994</v>
      </c>
      <c r="I129" s="64">
        <v>37.78</v>
      </c>
      <c r="J129" s="65">
        <v>327</v>
      </c>
      <c r="K129" s="66">
        <f t="shared" si="5"/>
        <v>133</v>
      </c>
      <c r="L129" s="67">
        <v>27.43</v>
      </c>
      <c r="M129" s="65">
        <v>325</v>
      </c>
      <c r="N129" s="66">
        <f>RANK(L129,$L$7:$L$328)</f>
        <v>107</v>
      </c>
      <c r="O129" s="67">
        <v>61.56</v>
      </c>
      <c r="P129" s="65">
        <v>324</v>
      </c>
      <c r="Q129" s="66">
        <f t="shared" si="6"/>
        <v>158</v>
      </c>
      <c r="R129" s="67">
        <v>185.06</v>
      </c>
      <c r="S129" s="68">
        <v>324</v>
      </c>
      <c r="T129" s="66">
        <f t="shared" si="7"/>
        <v>123</v>
      </c>
    </row>
    <row r="130" spans="1:20" s="62" customFormat="1" ht="18" customHeight="1">
      <c r="A130" s="226" t="s">
        <v>113</v>
      </c>
      <c r="B130" s="63">
        <v>65.47</v>
      </c>
      <c r="C130" s="64">
        <v>26.53</v>
      </c>
      <c r="D130" s="64">
        <v>59.27</v>
      </c>
      <c r="E130" s="65">
        <v>329</v>
      </c>
      <c r="F130" s="66">
        <f t="shared" si="4"/>
        <v>101</v>
      </c>
      <c r="G130" s="67">
        <v>31.86</v>
      </c>
      <c r="H130" s="64">
        <v>6.37</v>
      </c>
      <c r="I130" s="64">
        <v>38.229999999999997</v>
      </c>
      <c r="J130" s="65">
        <v>327</v>
      </c>
      <c r="K130" s="66">
        <f t="shared" si="5"/>
        <v>124</v>
      </c>
      <c r="L130" s="67">
        <v>27.25</v>
      </c>
      <c r="M130" s="65">
        <v>327</v>
      </c>
      <c r="N130" s="66">
        <f>RANK(L130,$L$7:$L$328)</f>
        <v>116</v>
      </c>
      <c r="O130" s="67">
        <v>66.739999999999995</v>
      </c>
      <c r="P130" s="65">
        <v>256</v>
      </c>
      <c r="Q130" s="66">
        <f t="shared" si="6"/>
        <v>92</v>
      </c>
      <c r="R130" s="67">
        <v>184.76</v>
      </c>
      <c r="S130" s="68">
        <v>256</v>
      </c>
      <c r="T130" s="66">
        <f t="shared" si="7"/>
        <v>124</v>
      </c>
    </row>
    <row r="131" spans="1:20" s="62" customFormat="1" ht="18" customHeight="1" thickBot="1">
      <c r="A131" s="227" t="s">
        <v>181</v>
      </c>
      <c r="B131" s="69">
        <v>65.56</v>
      </c>
      <c r="C131" s="70">
        <v>22.17</v>
      </c>
      <c r="D131" s="70">
        <v>54.95</v>
      </c>
      <c r="E131" s="71">
        <v>610</v>
      </c>
      <c r="F131" s="72">
        <f t="shared" si="4"/>
        <v>174</v>
      </c>
      <c r="G131" s="73">
        <v>30.4</v>
      </c>
      <c r="H131" s="70">
        <v>7.11</v>
      </c>
      <c r="I131" s="70">
        <v>37.51</v>
      </c>
      <c r="J131" s="71">
        <v>605</v>
      </c>
      <c r="K131" s="72">
        <f t="shared" si="5"/>
        <v>136</v>
      </c>
      <c r="L131" s="73">
        <v>27.29</v>
      </c>
      <c r="M131" s="71">
        <v>601</v>
      </c>
      <c r="N131" s="72">
        <f>RANK(L131,$L$7:$L$328)</f>
        <v>114</v>
      </c>
      <c r="O131" s="73">
        <v>65.010000000000005</v>
      </c>
      <c r="P131" s="71">
        <v>606</v>
      </c>
      <c r="Q131" s="72">
        <f t="shared" si="6"/>
        <v>114</v>
      </c>
      <c r="R131" s="73">
        <v>184.38</v>
      </c>
      <c r="S131" s="74">
        <v>606</v>
      </c>
      <c r="T131" s="72">
        <f t="shared" si="7"/>
        <v>125</v>
      </c>
    </row>
    <row r="132" spans="1:20" s="62" customFormat="1" ht="18" customHeight="1">
      <c r="A132" s="226" t="s">
        <v>410</v>
      </c>
      <c r="B132" s="63">
        <v>63.02</v>
      </c>
      <c r="C132" s="64">
        <v>25.71</v>
      </c>
      <c r="D132" s="64">
        <v>57.22</v>
      </c>
      <c r="E132" s="65">
        <v>244</v>
      </c>
      <c r="F132" s="66">
        <f t="shared" si="4"/>
        <v>127</v>
      </c>
      <c r="G132" s="67">
        <v>27.12</v>
      </c>
      <c r="H132" s="64">
        <v>7.6</v>
      </c>
      <c r="I132" s="64">
        <v>34.72</v>
      </c>
      <c r="J132" s="65">
        <v>245</v>
      </c>
      <c r="K132" s="66">
        <f t="shared" si="5"/>
        <v>153</v>
      </c>
      <c r="L132" s="67">
        <v>25.74</v>
      </c>
      <c r="M132" s="65">
        <v>243</v>
      </c>
      <c r="N132" s="66">
        <f>RANK(L132,$L$7:$L$328)</f>
        <v>143</v>
      </c>
      <c r="O132" s="67">
        <v>66.7</v>
      </c>
      <c r="P132" s="65">
        <v>242</v>
      </c>
      <c r="Q132" s="66">
        <f t="shared" si="6"/>
        <v>93</v>
      </c>
      <c r="R132" s="67">
        <v>184.14</v>
      </c>
      <c r="S132" s="68">
        <v>242</v>
      </c>
      <c r="T132" s="66">
        <f t="shared" si="7"/>
        <v>126</v>
      </c>
    </row>
    <row r="133" spans="1:20" s="62" customFormat="1" ht="18" customHeight="1">
      <c r="A133" s="226" t="s">
        <v>246</v>
      </c>
      <c r="B133" s="63">
        <v>62.84</v>
      </c>
      <c r="C133" s="64">
        <v>28.19</v>
      </c>
      <c r="D133" s="64">
        <v>59.61</v>
      </c>
      <c r="E133" s="65">
        <v>482</v>
      </c>
      <c r="F133" s="66">
        <f t="shared" si="4"/>
        <v>97</v>
      </c>
      <c r="G133" s="67">
        <v>27.4</v>
      </c>
      <c r="H133" s="64">
        <v>6.88</v>
      </c>
      <c r="I133" s="64">
        <v>34.29</v>
      </c>
      <c r="J133" s="65">
        <v>480</v>
      </c>
      <c r="K133" s="66">
        <f t="shared" si="5"/>
        <v>158</v>
      </c>
      <c r="L133" s="67">
        <v>26.61</v>
      </c>
      <c r="M133" s="65">
        <v>482</v>
      </c>
      <c r="N133" s="66">
        <f>RANK(L133,$L$7:$L$328)</f>
        <v>126</v>
      </c>
      <c r="O133" s="67">
        <v>63.68</v>
      </c>
      <c r="P133" s="65">
        <v>373</v>
      </c>
      <c r="Q133" s="66">
        <f t="shared" si="6"/>
        <v>132</v>
      </c>
      <c r="R133" s="67">
        <v>184.08</v>
      </c>
      <c r="S133" s="68">
        <v>373</v>
      </c>
      <c r="T133" s="66">
        <f t="shared" si="7"/>
        <v>127</v>
      </c>
    </row>
    <row r="134" spans="1:20" s="62" customFormat="1" ht="18" customHeight="1">
      <c r="A134" s="226" t="s">
        <v>87</v>
      </c>
      <c r="B134" s="63">
        <v>62.21</v>
      </c>
      <c r="C134" s="64">
        <v>27.43</v>
      </c>
      <c r="D134" s="64">
        <v>58.54</v>
      </c>
      <c r="E134" s="65">
        <v>343</v>
      </c>
      <c r="F134" s="66">
        <f t="shared" si="4"/>
        <v>110</v>
      </c>
      <c r="G134" s="67">
        <v>28.61</v>
      </c>
      <c r="H134" s="64">
        <v>9.32</v>
      </c>
      <c r="I134" s="64">
        <v>37.93</v>
      </c>
      <c r="J134" s="65">
        <v>342</v>
      </c>
      <c r="K134" s="66">
        <f t="shared" si="5"/>
        <v>127</v>
      </c>
      <c r="L134" s="67">
        <v>26.78</v>
      </c>
      <c r="M134" s="65">
        <v>341</v>
      </c>
      <c r="N134" s="66">
        <f>RANK(L134,$L$7:$L$328)</f>
        <v>122</v>
      </c>
      <c r="O134" s="67">
        <v>60.94</v>
      </c>
      <c r="P134" s="65">
        <v>343</v>
      </c>
      <c r="Q134" s="66">
        <f t="shared" si="6"/>
        <v>172</v>
      </c>
      <c r="R134" s="67">
        <v>183.88</v>
      </c>
      <c r="S134" s="68">
        <v>343</v>
      </c>
      <c r="T134" s="66">
        <f t="shared" si="7"/>
        <v>128</v>
      </c>
    </row>
    <row r="135" spans="1:20" s="62" customFormat="1" ht="18" customHeight="1">
      <c r="A135" s="226" t="s">
        <v>157</v>
      </c>
      <c r="B135" s="63">
        <v>61.7</v>
      </c>
      <c r="C135" s="64">
        <v>29.68</v>
      </c>
      <c r="D135" s="64">
        <v>60.53</v>
      </c>
      <c r="E135" s="65">
        <v>313</v>
      </c>
      <c r="F135" s="66">
        <f t="shared" ref="F135:F198" si="8">RANK(D135,$D$7:$D$328)</f>
        <v>87</v>
      </c>
      <c r="G135" s="67">
        <v>28.54</v>
      </c>
      <c r="H135" s="64">
        <v>6.58</v>
      </c>
      <c r="I135" s="64">
        <v>35.130000000000003</v>
      </c>
      <c r="J135" s="65">
        <v>309</v>
      </c>
      <c r="K135" s="66">
        <f t="shared" ref="K135:K198" si="9">RANK(I135,$I$7:$I$328)</f>
        <v>148</v>
      </c>
      <c r="L135" s="67">
        <v>25.9</v>
      </c>
      <c r="M135" s="65">
        <v>312</v>
      </c>
      <c r="N135" s="66">
        <f>RANK(L135,$L$7:$L$328)</f>
        <v>140</v>
      </c>
      <c r="O135" s="67">
        <v>62.1</v>
      </c>
      <c r="P135" s="65">
        <v>310</v>
      </c>
      <c r="Q135" s="66">
        <f t="shared" ref="Q135:Q198" si="10">IFERROR(RANK(O135,$O$7:$O$328),"")</f>
        <v>151</v>
      </c>
      <c r="R135" s="67">
        <v>183.67</v>
      </c>
      <c r="S135" s="68">
        <v>310</v>
      </c>
      <c r="T135" s="66">
        <f t="shared" ref="T135:T198" si="11">IFERROR(RANK(R135,$R$7:$R$328),"")</f>
        <v>129</v>
      </c>
    </row>
    <row r="136" spans="1:20" s="62" customFormat="1" ht="18" customHeight="1" thickBot="1">
      <c r="A136" s="227" t="s">
        <v>408</v>
      </c>
      <c r="B136" s="69">
        <v>62.63</v>
      </c>
      <c r="C136" s="70">
        <v>24.87</v>
      </c>
      <c r="D136" s="70">
        <v>56.18</v>
      </c>
      <c r="E136" s="71">
        <v>177</v>
      </c>
      <c r="F136" s="72">
        <f t="shared" si="8"/>
        <v>150</v>
      </c>
      <c r="G136" s="73">
        <v>29.5</v>
      </c>
      <c r="H136" s="70">
        <v>7.9</v>
      </c>
      <c r="I136" s="70">
        <v>37.4</v>
      </c>
      <c r="J136" s="71">
        <v>177</v>
      </c>
      <c r="K136" s="72">
        <f t="shared" si="9"/>
        <v>139</v>
      </c>
      <c r="L136" s="73">
        <v>25.08</v>
      </c>
      <c r="M136" s="71">
        <v>177</v>
      </c>
      <c r="N136" s="72">
        <f>RANK(L136,$L$7:$L$328)</f>
        <v>151</v>
      </c>
      <c r="O136" s="73">
        <v>64.599999999999994</v>
      </c>
      <c r="P136" s="71">
        <v>177</v>
      </c>
      <c r="Q136" s="72">
        <f t="shared" si="10"/>
        <v>119</v>
      </c>
      <c r="R136" s="73">
        <v>183.27</v>
      </c>
      <c r="S136" s="74">
        <v>177</v>
      </c>
      <c r="T136" s="72">
        <f t="shared" si="11"/>
        <v>130</v>
      </c>
    </row>
    <row r="137" spans="1:20" s="62" customFormat="1" ht="18" customHeight="1">
      <c r="A137" s="226" t="s">
        <v>194</v>
      </c>
      <c r="B137" s="63">
        <v>65.38</v>
      </c>
      <c r="C137" s="64">
        <v>25.33</v>
      </c>
      <c r="D137" s="64">
        <v>58.02</v>
      </c>
      <c r="E137" s="65">
        <v>123</v>
      </c>
      <c r="F137" s="66">
        <f t="shared" si="8"/>
        <v>119</v>
      </c>
      <c r="G137" s="67">
        <v>31.61</v>
      </c>
      <c r="H137" s="64">
        <v>8.1</v>
      </c>
      <c r="I137" s="64">
        <v>39.71</v>
      </c>
      <c r="J137" s="65">
        <v>123</v>
      </c>
      <c r="K137" s="66">
        <f t="shared" si="9"/>
        <v>103</v>
      </c>
      <c r="L137" s="67">
        <v>22.66</v>
      </c>
      <c r="M137" s="65">
        <v>122</v>
      </c>
      <c r="N137" s="66">
        <f>RANK(L137,$L$7:$L$328)</f>
        <v>202</v>
      </c>
      <c r="O137" s="67">
        <v>64.64</v>
      </c>
      <c r="P137" s="65">
        <v>106</v>
      </c>
      <c r="Q137" s="66">
        <f t="shared" si="10"/>
        <v>118</v>
      </c>
      <c r="R137" s="67">
        <v>183.08</v>
      </c>
      <c r="S137" s="68">
        <v>106</v>
      </c>
      <c r="T137" s="66">
        <f t="shared" si="11"/>
        <v>131</v>
      </c>
    </row>
    <row r="138" spans="1:20" s="62" customFormat="1" ht="18" customHeight="1">
      <c r="A138" s="226" t="s">
        <v>224</v>
      </c>
      <c r="B138" s="63">
        <v>61.85</v>
      </c>
      <c r="C138" s="64">
        <v>29.27</v>
      </c>
      <c r="D138" s="64">
        <v>60.19</v>
      </c>
      <c r="E138" s="65">
        <v>109</v>
      </c>
      <c r="F138" s="66">
        <f t="shared" si="8"/>
        <v>89</v>
      </c>
      <c r="G138" s="67">
        <v>25.8</v>
      </c>
      <c r="H138" s="64">
        <v>6.06</v>
      </c>
      <c r="I138" s="64">
        <v>31.86</v>
      </c>
      <c r="J138" s="65">
        <v>109</v>
      </c>
      <c r="K138" s="66">
        <f t="shared" si="9"/>
        <v>181</v>
      </c>
      <c r="L138" s="67">
        <v>24.47</v>
      </c>
      <c r="M138" s="65">
        <v>107</v>
      </c>
      <c r="N138" s="66">
        <f>RANK(L138,$L$7:$L$328)</f>
        <v>160</v>
      </c>
      <c r="O138" s="67">
        <v>66.239999999999995</v>
      </c>
      <c r="P138" s="65">
        <v>107</v>
      </c>
      <c r="Q138" s="66">
        <f t="shared" si="10"/>
        <v>96</v>
      </c>
      <c r="R138" s="67">
        <v>182.86</v>
      </c>
      <c r="S138" s="68">
        <v>107</v>
      </c>
      <c r="T138" s="66">
        <f t="shared" si="11"/>
        <v>132</v>
      </c>
    </row>
    <row r="139" spans="1:20" s="62" customFormat="1" ht="18" customHeight="1">
      <c r="A139" s="226" t="s">
        <v>406</v>
      </c>
      <c r="B139" s="63">
        <v>63.05</v>
      </c>
      <c r="C139" s="64">
        <v>24.03</v>
      </c>
      <c r="D139" s="64">
        <v>55.55</v>
      </c>
      <c r="E139" s="65">
        <v>175</v>
      </c>
      <c r="F139" s="66">
        <f t="shared" si="8"/>
        <v>163</v>
      </c>
      <c r="G139" s="67">
        <v>28.64</v>
      </c>
      <c r="H139" s="64">
        <v>8.92</v>
      </c>
      <c r="I139" s="64">
        <v>37.56</v>
      </c>
      <c r="J139" s="65">
        <v>175</v>
      </c>
      <c r="K139" s="66">
        <f t="shared" si="9"/>
        <v>135</v>
      </c>
      <c r="L139" s="67">
        <v>25.79</v>
      </c>
      <c r="M139" s="65">
        <v>175</v>
      </c>
      <c r="N139" s="66">
        <f>RANK(L139,$L$7:$L$328)</f>
        <v>142</v>
      </c>
      <c r="O139" s="67">
        <v>63.67</v>
      </c>
      <c r="P139" s="65">
        <v>175</v>
      </c>
      <c r="Q139" s="66">
        <f t="shared" si="10"/>
        <v>133</v>
      </c>
      <c r="R139" s="67">
        <v>182.57</v>
      </c>
      <c r="S139" s="68">
        <v>175</v>
      </c>
      <c r="T139" s="66">
        <f t="shared" si="11"/>
        <v>133</v>
      </c>
    </row>
    <row r="140" spans="1:20" s="62" customFormat="1" ht="18" customHeight="1">
      <c r="A140" s="226" t="s">
        <v>184</v>
      </c>
      <c r="B140" s="63">
        <v>62.86</v>
      </c>
      <c r="C140" s="64">
        <v>24.13</v>
      </c>
      <c r="D140" s="64">
        <v>55.56</v>
      </c>
      <c r="E140" s="65">
        <v>326</v>
      </c>
      <c r="F140" s="66">
        <f t="shared" si="8"/>
        <v>162</v>
      </c>
      <c r="G140" s="67">
        <v>26.54</v>
      </c>
      <c r="H140" s="64">
        <v>8.7799999999999994</v>
      </c>
      <c r="I140" s="64">
        <v>35.32</v>
      </c>
      <c r="J140" s="65">
        <v>326</v>
      </c>
      <c r="K140" s="66">
        <f t="shared" si="9"/>
        <v>147</v>
      </c>
      <c r="L140" s="67">
        <v>26.67</v>
      </c>
      <c r="M140" s="65">
        <v>323</v>
      </c>
      <c r="N140" s="66">
        <f>RANK(L140,$L$7:$L$328)</f>
        <v>125</v>
      </c>
      <c r="O140" s="67">
        <v>66.89</v>
      </c>
      <c r="P140" s="65">
        <v>256</v>
      </c>
      <c r="Q140" s="66">
        <f t="shared" si="10"/>
        <v>91</v>
      </c>
      <c r="R140" s="67">
        <v>182.03</v>
      </c>
      <c r="S140" s="68">
        <v>256</v>
      </c>
      <c r="T140" s="66">
        <f t="shared" si="11"/>
        <v>134</v>
      </c>
    </row>
    <row r="141" spans="1:20" s="62" customFormat="1" ht="18" customHeight="1" thickBot="1">
      <c r="A141" s="227" t="s">
        <v>388</v>
      </c>
      <c r="B141" s="69">
        <v>62.94</v>
      </c>
      <c r="C141" s="70">
        <v>23.49</v>
      </c>
      <c r="D141" s="70">
        <v>54.96</v>
      </c>
      <c r="E141" s="71">
        <v>41</v>
      </c>
      <c r="F141" s="72">
        <f t="shared" si="8"/>
        <v>172</v>
      </c>
      <c r="G141" s="73">
        <v>31.51</v>
      </c>
      <c r="H141" s="70">
        <v>9.84</v>
      </c>
      <c r="I141" s="70">
        <v>41.35</v>
      </c>
      <c r="J141" s="71">
        <v>41</v>
      </c>
      <c r="K141" s="72">
        <f t="shared" si="9"/>
        <v>87</v>
      </c>
      <c r="L141" s="73">
        <v>26.03</v>
      </c>
      <c r="M141" s="71">
        <v>38</v>
      </c>
      <c r="N141" s="72">
        <f>RANK(L141,$L$7:$L$328)</f>
        <v>138</v>
      </c>
      <c r="O141" s="73">
        <v>62.11</v>
      </c>
      <c r="P141" s="71">
        <v>35</v>
      </c>
      <c r="Q141" s="72">
        <f t="shared" si="10"/>
        <v>150</v>
      </c>
      <c r="R141" s="73">
        <v>181.78</v>
      </c>
      <c r="S141" s="74">
        <v>35</v>
      </c>
      <c r="T141" s="72">
        <f t="shared" si="11"/>
        <v>135</v>
      </c>
    </row>
    <row r="142" spans="1:20" s="62" customFormat="1" ht="18" customHeight="1">
      <c r="A142" s="226" t="s">
        <v>192</v>
      </c>
      <c r="B142" s="63">
        <v>62.38</v>
      </c>
      <c r="C142" s="64">
        <v>28.78</v>
      </c>
      <c r="D142" s="64">
        <v>59.97</v>
      </c>
      <c r="E142" s="65">
        <v>158</v>
      </c>
      <c r="F142" s="66">
        <f t="shared" si="8"/>
        <v>91</v>
      </c>
      <c r="G142" s="67">
        <v>28.42</v>
      </c>
      <c r="H142" s="64">
        <v>8.81</v>
      </c>
      <c r="I142" s="64">
        <v>37.229999999999997</v>
      </c>
      <c r="J142" s="65">
        <v>156</v>
      </c>
      <c r="K142" s="66">
        <f t="shared" si="9"/>
        <v>141</v>
      </c>
      <c r="L142" s="67">
        <v>22.28</v>
      </c>
      <c r="M142" s="65">
        <v>155</v>
      </c>
      <c r="N142" s="66">
        <f>RANK(L142,$L$7:$L$328)</f>
        <v>206</v>
      </c>
      <c r="O142" s="67">
        <v>62.79</v>
      </c>
      <c r="P142" s="65">
        <v>155</v>
      </c>
      <c r="Q142" s="66">
        <f t="shared" si="10"/>
        <v>144</v>
      </c>
      <c r="R142" s="67">
        <v>181.78</v>
      </c>
      <c r="S142" s="68">
        <v>155</v>
      </c>
      <c r="T142" s="66">
        <f t="shared" si="11"/>
        <v>135</v>
      </c>
    </row>
    <row r="143" spans="1:20" s="62" customFormat="1" ht="18" customHeight="1">
      <c r="A143" s="226" t="s">
        <v>99</v>
      </c>
      <c r="B143" s="63">
        <v>60.49</v>
      </c>
      <c r="C143" s="64">
        <v>28.17</v>
      </c>
      <c r="D143" s="64">
        <v>58.41</v>
      </c>
      <c r="E143" s="65">
        <v>108</v>
      </c>
      <c r="F143" s="66">
        <f t="shared" si="8"/>
        <v>114</v>
      </c>
      <c r="G143" s="67">
        <v>24.56</v>
      </c>
      <c r="H143" s="64">
        <v>8.84</v>
      </c>
      <c r="I143" s="64">
        <v>33.409999999999997</v>
      </c>
      <c r="J143" s="65">
        <v>108</v>
      </c>
      <c r="K143" s="66">
        <f t="shared" si="9"/>
        <v>165</v>
      </c>
      <c r="L143" s="67">
        <v>23.49</v>
      </c>
      <c r="M143" s="65">
        <v>105</v>
      </c>
      <c r="N143" s="66">
        <f>RANK(L143,$L$7:$L$328)</f>
        <v>181</v>
      </c>
      <c r="O143" s="67">
        <v>64.97</v>
      </c>
      <c r="P143" s="65">
        <v>95</v>
      </c>
      <c r="Q143" s="66">
        <f t="shared" si="10"/>
        <v>115</v>
      </c>
      <c r="R143" s="67">
        <v>181.53</v>
      </c>
      <c r="S143" s="68">
        <v>95</v>
      </c>
      <c r="T143" s="66">
        <f t="shared" si="11"/>
        <v>137</v>
      </c>
    </row>
    <row r="144" spans="1:20" s="62" customFormat="1" ht="18" customHeight="1">
      <c r="A144" s="226" t="s">
        <v>74</v>
      </c>
      <c r="B144" s="63">
        <v>61.85</v>
      </c>
      <c r="C144" s="64">
        <v>28.22</v>
      </c>
      <c r="D144" s="64">
        <v>59.14</v>
      </c>
      <c r="E144" s="65">
        <v>439</v>
      </c>
      <c r="F144" s="66">
        <f t="shared" si="8"/>
        <v>103</v>
      </c>
      <c r="G144" s="67">
        <v>27.6</v>
      </c>
      <c r="H144" s="64">
        <v>5.65</v>
      </c>
      <c r="I144" s="64">
        <v>33.25</v>
      </c>
      <c r="J144" s="65">
        <v>434</v>
      </c>
      <c r="K144" s="66">
        <f t="shared" si="9"/>
        <v>167</v>
      </c>
      <c r="L144" s="67">
        <v>24.31</v>
      </c>
      <c r="M144" s="65">
        <v>432</v>
      </c>
      <c r="N144" s="66">
        <f>RANK(L144,$L$7:$L$328)</f>
        <v>166</v>
      </c>
      <c r="O144" s="67">
        <v>65.180000000000007</v>
      </c>
      <c r="P144" s="65">
        <v>401</v>
      </c>
      <c r="Q144" s="66">
        <f t="shared" si="10"/>
        <v>111</v>
      </c>
      <c r="R144" s="67">
        <v>181.38</v>
      </c>
      <c r="S144" s="68">
        <v>401</v>
      </c>
      <c r="T144" s="66">
        <f t="shared" si="11"/>
        <v>138</v>
      </c>
    </row>
    <row r="145" spans="1:20" s="62" customFormat="1" ht="18" customHeight="1">
      <c r="A145" s="226" t="s">
        <v>405</v>
      </c>
      <c r="B145" s="63">
        <v>62.76</v>
      </c>
      <c r="C145" s="64">
        <v>25.04</v>
      </c>
      <c r="D145" s="64">
        <v>56.42</v>
      </c>
      <c r="E145" s="65">
        <v>220</v>
      </c>
      <c r="F145" s="66">
        <f t="shared" si="8"/>
        <v>147</v>
      </c>
      <c r="G145" s="67">
        <v>24.55</v>
      </c>
      <c r="H145" s="64">
        <v>7.96</v>
      </c>
      <c r="I145" s="64">
        <v>32.51</v>
      </c>
      <c r="J145" s="65">
        <v>218</v>
      </c>
      <c r="K145" s="66">
        <f t="shared" si="9"/>
        <v>175</v>
      </c>
      <c r="L145" s="67">
        <v>26.33</v>
      </c>
      <c r="M145" s="65">
        <v>218</v>
      </c>
      <c r="N145" s="66">
        <f>RANK(L145,$L$7:$L$328)</f>
        <v>134</v>
      </c>
      <c r="O145" s="67">
        <v>68.2</v>
      </c>
      <c r="P145" s="65">
        <v>111</v>
      </c>
      <c r="Q145" s="66">
        <f t="shared" si="10"/>
        <v>77</v>
      </c>
      <c r="R145" s="67">
        <v>180.46</v>
      </c>
      <c r="S145" s="68">
        <v>111</v>
      </c>
      <c r="T145" s="66">
        <f t="shared" si="11"/>
        <v>139</v>
      </c>
    </row>
    <row r="146" spans="1:20" s="62" customFormat="1" ht="18" customHeight="1" thickBot="1">
      <c r="A146" s="227" t="s">
        <v>371</v>
      </c>
      <c r="B146" s="69">
        <v>64.69</v>
      </c>
      <c r="C146" s="70">
        <v>24.42</v>
      </c>
      <c r="D146" s="70">
        <v>56.76</v>
      </c>
      <c r="E146" s="71">
        <v>89</v>
      </c>
      <c r="F146" s="72">
        <f t="shared" si="8"/>
        <v>142</v>
      </c>
      <c r="G146" s="73">
        <v>30.16</v>
      </c>
      <c r="H146" s="70">
        <v>8.11</v>
      </c>
      <c r="I146" s="70">
        <v>38.26</v>
      </c>
      <c r="J146" s="71">
        <v>89</v>
      </c>
      <c r="K146" s="72">
        <f t="shared" si="9"/>
        <v>121</v>
      </c>
      <c r="L146" s="73">
        <v>27.4</v>
      </c>
      <c r="M146" s="71">
        <v>88</v>
      </c>
      <c r="N146" s="72">
        <f>RANK(L146,$L$7:$L$328)</f>
        <v>111</v>
      </c>
      <c r="O146" s="73">
        <v>69.87</v>
      </c>
      <c r="P146" s="71">
        <v>61</v>
      </c>
      <c r="Q146" s="72">
        <f t="shared" si="10"/>
        <v>63</v>
      </c>
      <c r="R146" s="73">
        <v>180.24</v>
      </c>
      <c r="S146" s="74">
        <v>61</v>
      </c>
      <c r="T146" s="72">
        <f t="shared" si="11"/>
        <v>140</v>
      </c>
    </row>
    <row r="147" spans="1:20" s="62" customFormat="1" ht="18" customHeight="1">
      <c r="A147" s="226" t="s">
        <v>213</v>
      </c>
      <c r="B147" s="63">
        <v>64.27</v>
      </c>
      <c r="C147" s="64">
        <v>24.38</v>
      </c>
      <c r="D147" s="64">
        <v>56.52</v>
      </c>
      <c r="E147" s="65">
        <v>332</v>
      </c>
      <c r="F147" s="66">
        <f t="shared" si="8"/>
        <v>146</v>
      </c>
      <c r="G147" s="67">
        <v>26.92</v>
      </c>
      <c r="H147" s="64">
        <v>5.8</v>
      </c>
      <c r="I147" s="64">
        <v>32.71</v>
      </c>
      <c r="J147" s="65">
        <v>331</v>
      </c>
      <c r="K147" s="66">
        <f t="shared" si="9"/>
        <v>173</v>
      </c>
      <c r="L147" s="67">
        <v>27.05</v>
      </c>
      <c r="M147" s="65">
        <v>331</v>
      </c>
      <c r="N147" s="66">
        <f>RANK(L147,$L$7:$L$328)</f>
        <v>120</v>
      </c>
      <c r="O147" s="67">
        <v>63.52</v>
      </c>
      <c r="P147" s="65">
        <v>330</v>
      </c>
      <c r="Q147" s="66">
        <f t="shared" si="10"/>
        <v>135</v>
      </c>
      <c r="R147" s="67">
        <v>179.79</v>
      </c>
      <c r="S147" s="68">
        <v>330</v>
      </c>
      <c r="T147" s="66">
        <f t="shared" si="11"/>
        <v>141</v>
      </c>
    </row>
    <row r="148" spans="1:20" s="62" customFormat="1" ht="18" customHeight="1">
      <c r="A148" s="226" t="s">
        <v>101</v>
      </c>
      <c r="B148" s="63">
        <v>60.2</v>
      </c>
      <c r="C148" s="64">
        <v>24.91</v>
      </c>
      <c r="D148" s="64">
        <v>55</v>
      </c>
      <c r="E148" s="65">
        <v>213</v>
      </c>
      <c r="F148" s="66">
        <f t="shared" si="8"/>
        <v>170</v>
      </c>
      <c r="G148" s="67">
        <v>30.1</v>
      </c>
      <c r="H148" s="64">
        <v>7.81</v>
      </c>
      <c r="I148" s="64">
        <v>37.909999999999997</v>
      </c>
      <c r="J148" s="65">
        <v>213</v>
      </c>
      <c r="K148" s="66">
        <f t="shared" si="9"/>
        <v>128</v>
      </c>
      <c r="L148" s="67">
        <v>26.99</v>
      </c>
      <c r="M148" s="65">
        <v>212</v>
      </c>
      <c r="N148" s="66">
        <f>RANK(L148,$L$7:$L$328)</f>
        <v>121</v>
      </c>
      <c r="O148" s="67">
        <v>59.49</v>
      </c>
      <c r="P148" s="65">
        <v>213</v>
      </c>
      <c r="Q148" s="66">
        <f t="shared" si="10"/>
        <v>198</v>
      </c>
      <c r="R148" s="67">
        <v>179.27</v>
      </c>
      <c r="S148" s="68">
        <v>213</v>
      </c>
      <c r="T148" s="66">
        <f t="shared" si="11"/>
        <v>142</v>
      </c>
    </row>
    <row r="149" spans="1:20" s="62" customFormat="1" ht="18" customHeight="1">
      <c r="A149" s="226" t="s">
        <v>69</v>
      </c>
      <c r="B149" s="63">
        <v>63.78</v>
      </c>
      <c r="C149" s="64">
        <v>27.07</v>
      </c>
      <c r="D149" s="64">
        <v>58.96</v>
      </c>
      <c r="E149" s="65">
        <v>261</v>
      </c>
      <c r="F149" s="66">
        <f t="shared" si="8"/>
        <v>104</v>
      </c>
      <c r="G149" s="67">
        <v>29.14</v>
      </c>
      <c r="H149" s="64">
        <v>8.75</v>
      </c>
      <c r="I149" s="64">
        <v>37.89</v>
      </c>
      <c r="J149" s="65">
        <v>261</v>
      </c>
      <c r="K149" s="66">
        <f t="shared" si="9"/>
        <v>129</v>
      </c>
      <c r="L149" s="67">
        <v>30.2</v>
      </c>
      <c r="M149" s="65">
        <v>261</v>
      </c>
      <c r="N149" s="66">
        <f>RANK(L149,$L$7:$L$328)</f>
        <v>67</v>
      </c>
      <c r="O149" s="67">
        <v>63.21</v>
      </c>
      <c r="P149" s="65">
        <v>194</v>
      </c>
      <c r="Q149" s="66">
        <f t="shared" si="10"/>
        <v>139</v>
      </c>
      <c r="R149" s="67">
        <v>179.19</v>
      </c>
      <c r="S149" s="68">
        <v>194</v>
      </c>
      <c r="T149" s="66">
        <f t="shared" si="11"/>
        <v>143</v>
      </c>
    </row>
    <row r="150" spans="1:20" s="62" customFormat="1" ht="18" customHeight="1">
      <c r="A150" s="226" t="s">
        <v>409</v>
      </c>
      <c r="B150" s="63">
        <v>60.62</v>
      </c>
      <c r="C150" s="64">
        <v>29.16</v>
      </c>
      <c r="D150" s="64">
        <v>59.47</v>
      </c>
      <c r="E150" s="65">
        <v>504</v>
      </c>
      <c r="F150" s="66">
        <f t="shared" si="8"/>
        <v>99</v>
      </c>
      <c r="G150" s="67">
        <v>27.69</v>
      </c>
      <c r="H150" s="64">
        <v>9.67</v>
      </c>
      <c r="I150" s="64">
        <v>37.369999999999997</v>
      </c>
      <c r="J150" s="65">
        <v>503</v>
      </c>
      <c r="K150" s="66">
        <f t="shared" si="9"/>
        <v>140</v>
      </c>
      <c r="L150" s="67">
        <v>25.47</v>
      </c>
      <c r="M150" s="65">
        <v>501</v>
      </c>
      <c r="N150" s="66">
        <f>RANK(L150,$L$7:$L$328)</f>
        <v>147</v>
      </c>
      <c r="O150" s="67">
        <v>57.44</v>
      </c>
      <c r="P150" s="65">
        <v>496</v>
      </c>
      <c r="Q150" s="66">
        <f t="shared" si="10"/>
        <v>225</v>
      </c>
      <c r="R150" s="67">
        <v>179.12</v>
      </c>
      <c r="S150" s="68">
        <v>496</v>
      </c>
      <c r="T150" s="66">
        <f t="shared" si="11"/>
        <v>144</v>
      </c>
    </row>
    <row r="151" spans="1:20" s="62" customFormat="1" ht="18" customHeight="1" thickBot="1">
      <c r="A151" s="227" t="s">
        <v>77</v>
      </c>
      <c r="B151" s="69">
        <v>63.31</v>
      </c>
      <c r="C151" s="70">
        <v>26.83</v>
      </c>
      <c r="D151" s="70">
        <v>58.48</v>
      </c>
      <c r="E151" s="71">
        <v>259</v>
      </c>
      <c r="F151" s="72">
        <f t="shared" si="8"/>
        <v>111</v>
      </c>
      <c r="G151" s="73">
        <v>26.7</v>
      </c>
      <c r="H151" s="70">
        <v>7.68</v>
      </c>
      <c r="I151" s="70">
        <v>34.380000000000003</v>
      </c>
      <c r="J151" s="71">
        <v>258</v>
      </c>
      <c r="K151" s="72">
        <f t="shared" si="9"/>
        <v>155</v>
      </c>
      <c r="L151" s="73">
        <v>26.47</v>
      </c>
      <c r="M151" s="71">
        <v>258</v>
      </c>
      <c r="N151" s="72">
        <f>RANK(L151,$L$7:$L$328)</f>
        <v>130</v>
      </c>
      <c r="O151" s="73">
        <v>59.4</v>
      </c>
      <c r="P151" s="71">
        <v>258</v>
      </c>
      <c r="Q151" s="72">
        <f t="shared" si="10"/>
        <v>201</v>
      </c>
      <c r="R151" s="73">
        <v>178.83</v>
      </c>
      <c r="S151" s="74">
        <v>258</v>
      </c>
      <c r="T151" s="72">
        <f t="shared" si="11"/>
        <v>145</v>
      </c>
    </row>
    <row r="152" spans="1:20" s="62" customFormat="1" ht="18" customHeight="1">
      <c r="A152" s="226" t="s">
        <v>407</v>
      </c>
      <c r="B152" s="63">
        <v>61.75</v>
      </c>
      <c r="C152" s="64">
        <v>19.82</v>
      </c>
      <c r="D152" s="64">
        <v>50.7</v>
      </c>
      <c r="E152" s="65">
        <v>289</v>
      </c>
      <c r="F152" s="66">
        <f t="shared" si="8"/>
        <v>229</v>
      </c>
      <c r="G152" s="67">
        <v>29.62</v>
      </c>
      <c r="H152" s="64">
        <v>8.7799999999999994</v>
      </c>
      <c r="I152" s="64">
        <v>38.4</v>
      </c>
      <c r="J152" s="65">
        <v>289</v>
      </c>
      <c r="K152" s="66">
        <f t="shared" si="9"/>
        <v>118</v>
      </c>
      <c r="L152" s="67">
        <v>27.42</v>
      </c>
      <c r="M152" s="65">
        <v>289</v>
      </c>
      <c r="N152" s="66">
        <f>RANK(L152,$L$7:$L$328)</f>
        <v>109</v>
      </c>
      <c r="O152" s="67">
        <v>62.09</v>
      </c>
      <c r="P152" s="65">
        <v>289</v>
      </c>
      <c r="Q152" s="66">
        <f t="shared" si="10"/>
        <v>152</v>
      </c>
      <c r="R152" s="67">
        <v>178.6</v>
      </c>
      <c r="S152" s="68">
        <v>289</v>
      </c>
      <c r="T152" s="66">
        <f t="shared" si="11"/>
        <v>146</v>
      </c>
    </row>
    <row r="153" spans="1:20" s="62" customFormat="1" ht="18" customHeight="1">
      <c r="A153" s="226" t="s">
        <v>413</v>
      </c>
      <c r="B153" s="63">
        <v>61.76</v>
      </c>
      <c r="C153" s="64">
        <v>23.3</v>
      </c>
      <c r="D153" s="64">
        <v>54.18</v>
      </c>
      <c r="E153" s="65">
        <v>725</v>
      </c>
      <c r="F153" s="66">
        <f t="shared" si="8"/>
        <v>188</v>
      </c>
      <c r="G153" s="67">
        <v>27.85</v>
      </c>
      <c r="H153" s="64">
        <v>8.59</v>
      </c>
      <c r="I153" s="64">
        <v>36.44</v>
      </c>
      <c r="J153" s="65">
        <v>725</v>
      </c>
      <c r="K153" s="66">
        <f t="shared" si="9"/>
        <v>143</v>
      </c>
      <c r="L153" s="67">
        <v>26.14</v>
      </c>
      <c r="M153" s="65">
        <v>723</v>
      </c>
      <c r="N153" s="66">
        <f>RANK(L153,$L$7:$L$328)</f>
        <v>136</v>
      </c>
      <c r="O153" s="67">
        <v>61.2</v>
      </c>
      <c r="P153" s="65">
        <v>724</v>
      </c>
      <c r="Q153" s="66">
        <f t="shared" si="10"/>
        <v>168</v>
      </c>
      <c r="R153" s="67">
        <v>177.9</v>
      </c>
      <c r="S153" s="68">
        <v>724</v>
      </c>
      <c r="T153" s="66">
        <f t="shared" si="11"/>
        <v>147</v>
      </c>
    </row>
    <row r="154" spans="1:20" s="62" customFormat="1" ht="18" customHeight="1">
      <c r="A154" s="226" t="s">
        <v>390</v>
      </c>
      <c r="B154" s="63">
        <v>60.67</v>
      </c>
      <c r="C154" s="64">
        <v>24.08</v>
      </c>
      <c r="D154" s="64">
        <v>54.41</v>
      </c>
      <c r="E154" s="65">
        <v>386</v>
      </c>
      <c r="F154" s="66">
        <f t="shared" si="8"/>
        <v>186</v>
      </c>
      <c r="G154" s="67">
        <v>30.1</v>
      </c>
      <c r="H154" s="64">
        <v>8.24</v>
      </c>
      <c r="I154" s="64">
        <v>38.35</v>
      </c>
      <c r="J154" s="65">
        <v>381</v>
      </c>
      <c r="K154" s="66">
        <f t="shared" si="9"/>
        <v>119</v>
      </c>
      <c r="L154" s="67">
        <v>28.73</v>
      </c>
      <c r="M154" s="65">
        <v>374</v>
      </c>
      <c r="N154" s="66">
        <f>RANK(L154,$L$7:$L$328)</f>
        <v>88</v>
      </c>
      <c r="O154" s="67">
        <v>63.19</v>
      </c>
      <c r="P154" s="65">
        <v>313</v>
      </c>
      <c r="Q154" s="66">
        <f t="shared" si="10"/>
        <v>140</v>
      </c>
      <c r="R154" s="67">
        <v>177.84</v>
      </c>
      <c r="S154" s="68">
        <v>313</v>
      </c>
      <c r="T154" s="66">
        <f t="shared" si="11"/>
        <v>148</v>
      </c>
    </row>
    <row r="155" spans="1:20" s="62" customFormat="1" ht="18" customHeight="1">
      <c r="A155" s="228" t="s">
        <v>81</v>
      </c>
      <c r="B155" s="77">
        <v>62.1</v>
      </c>
      <c r="C155" s="78">
        <v>26.55</v>
      </c>
      <c r="D155" s="78">
        <v>57.61</v>
      </c>
      <c r="E155" s="79">
        <v>146</v>
      </c>
      <c r="F155" s="80">
        <f t="shared" si="8"/>
        <v>123</v>
      </c>
      <c r="G155" s="81">
        <v>25.2</v>
      </c>
      <c r="H155" s="78">
        <v>7.82</v>
      </c>
      <c r="I155" s="78">
        <v>33.020000000000003</v>
      </c>
      <c r="J155" s="79">
        <v>146</v>
      </c>
      <c r="K155" s="80">
        <f t="shared" si="9"/>
        <v>170</v>
      </c>
      <c r="L155" s="81">
        <v>25.05</v>
      </c>
      <c r="M155" s="79">
        <v>146</v>
      </c>
      <c r="N155" s="80">
        <f>RANK(L155,$L$7:$L$328)</f>
        <v>152</v>
      </c>
      <c r="O155" s="81">
        <v>62.98</v>
      </c>
      <c r="P155" s="79">
        <v>100</v>
      </c>
      <c r="Q155" s="80">
        <f t="shared" si="10"/>
        <v>141</v>
      </c>
      <c r="R155" s="81">
        <v>177.77</v>
      </c>
      <c r="S155" s="82">
        <v>100</v>
      </c>
      <c r="T155" s="80">
        <f t="shared" si="11"/>
        <v>149</v>
      </c>
    </row>
    <row r="156" spans="1:20" s="62" customFormat="1" ht="18" hidden="1" customHeight="1" thickBot="1">
      <c r="A156" s="227" t="s">
        <v>303</v>
      </c>
      <c r="B156" s="69">
        <v>62.18</v>
      </c>
      <c r="C156" s="70">
        <v>23.35</v>
      </c>
      <c r="D156" s="70">
        <v>54.44</v>
      </c>
      <c r="E156" s="71">
        <v>20</v>
      </c>
      <c r="F156" s="72">
        <f t="shared" si="8"/>
        <v>184</v>
      </c>
      <c r="G156" s="73">
        <v>31.3</v>
      </c>
      <c r="H156" s="70">
        <v>8.58</v>
      </c>
      <c r="I156" s="70">
        <v>39.880000000000003</v>
      </c>
      <c r="J156" s="71">
        <v>20</v>
      </c>
      <c r="K156" s="72">
        <f t="shared" si="9"/>
        <v>102</v>
      </c>
      <c r="L156" s="73">
        <v>24.4</v>
      </c>
      <c r="M156" s="71">
        <v>20</v>
      </c>
      <c r="N156" s="72">
        <f>RANK(L156,$L$7:$L$328)</f>
        <v>163</v>
      </c>
      <c r="O156" s="73">
        <v>60.63</v>
      </c>
      <c r="P156" s="71">
        <v>19</v>
      </c>
      <c r="Q156" s="72">
        <f t="shared" si="10"/>
        <v>182</v>
      </c>
      <c r="R156" s="73">
        <v>177.06</v>
      </c>
      <c r="S156" s="74">
        <v>19</v>
      </c>
      <c r="T156" s="72">
        <f t="shared" si="11"/>
        <v>150</v>
      </c>
    </row>
    <row r="157" spans="1:20" s="62" customFormat="1" ht="18" hidden="1" customHeight="1">
      <c r="A157" s="226" t="s">
        <v>177</v>
      </c>
      <c r="B157" s="63">
        <v>63.31</v>
      </c>
      <c r="C157" s="64">
        <v>22.78</v>
      </c>
      <c r="D157" s="64">
        <v>54.43</v>
      </c>
      <c r="E157" s="65">
        <v>549</v>
      </c>
      <c r="F157" s="66">
        <f t="shared" si="8"/>
        <v>185</v>
      </c>
      <c r="G157" s="67">
        <v>25.35</v>
      </c>
      <c r="H157" s="64">
        <v>6.26</v>
      </c>
      <c r="I157" s="64">
        <v>31.61</v>
      </c>
      <c r="J157" s="65">
        <v>543</v>
      </c>
      <c r="K157" s="66">
        <f t="shared" si="9"/>
        <v>185</v>
      </c>
      <c r="L157" s="67">
        <v>25.91</v>
      </c>
      <c r="M157" s="65">
        <v>540</v>
      </c>
      <c r="N157" s="66">
        <f>RANK(L157,$L$7:$L$328)</f>
        <v>139</v>
      </c>
      <c r="O157" s="67">
        <v>65.44</v>
      </c>
      <c r="P157" s="65">
        <v>451</v>
      </c>
      <c r="Q157" s="66">
        <f t="shared" si="10"/>
        <v>106</v>
      </c>
      <c r="R157" s="67">
        <v>176.88</v>
      </c>
      <c r="S157" s="68">
        <v>451</v>
      </c>
      <c r="T157" s="66">
        <f t="shared" si="11"/>
        <v>151</v>
      </c>
    </row>
    <row r="158" spans="1:20" s="62" customFormat="1" ht="18" hidden="1" customHeight="1">
      <c r="A158" s="226" t="s">
        <v>241</v>
      </c>
      <c r="B158" s="63">
        <v>65.55</v>
      </c>
      <c r="C158" s="64">
        <v>23.02</v>
      </c>
      <c r="D158" s="64">
        <v>55.79</v>
      </c>
      <c r="E158" s="65">
        <v>109</v>
      </c>
      <c r="F158" s="66">
        <f t="shared" si="8"/>
        <v>159</v>
      </c>
      <c r="G158" s="67">
        <v>27.22</v>
      </c>
      <c r="H158" s="64">
        <v>5</v>
      </c>
      <c r="I158" s="64">
        <v>32.22</v>
      </c>
      <c r="J158" s="65">
        <v>109</v>
      </c>
      <c r="K158" s="66">
        <f t="shared" si="9"/>
        <v>177</v>
      </c>
      <c r="L158" s="67">
        <v>27.62</v>
      </c>
      <c r="M158" s="65">
        <v>109</v>
      </c>
      <c r="N158" s="66">
        <f>RANK(L158,$L$7:$L$328)</f>
        <v>104</v>
      </c>
      <c r="O158" s="67">
        <v>64</v>
      </c>
      <c r="P158" s="65">
        <v>60</v>
      </c>
      <c r="Q158" s="66">
        <f t="shared" si="10"/>
        <v>126</v>
      </c>
      <c r="R158" s="67">
        <v>176.59</v>
      </c>
      <c r="S158" s="68">
        <v>60</v>
      </c>
      <c r="T158" s="66">
        <f t="shared" si="11"/>
        <v>152</v>
      </c>
    </row>
    <row r="159" spans="1:20" s="62" customFormat="1" ht="18" hidden="1" customHeight="1">
      <c r="A159" s="226" t="s">
        <v>100</v>
      </c>
      <c r="B159" s="63">
        <v>61.31</v>
      </c>
      <c r="C159" s="64">
        <v>26.56</v>
      </c>
      <c r="D159" s="64">
        <v>57.21</v>
      </c>
      <c r="E159" s="65">
        <v>68</v>
      </c>
      <c r="F159" s="66">
        <f t="shared" si="8"/>
        <v>128</v>
      </c>
      <c r="G159" s="67">
        <v>26.51</v>
      </c>
      <c r="H159" s="64">
        <v>7.1</v>
      </c>
      <c r="I159" s="64">
        <v>33.619999999999997</v>
      </c>
      <c r="J159" s="65">
        <v>68</v>
      </c>
      <c r="K159" s="66">
        <f t="shared" si="9"/>
        <v>162</v>
      </c>
      <c r="L159" s="67">
        <v>24.04</v>
      </c>
      <c r="M159" s="65">
        <v>68</v>
      </c>
      <c r="N159" s="66">
        <f>RANK(L159,$L$7:$L$328)</f>
        <v>169</v>
      </c>
      <c r="O159" s="67">
        <v>61.41</v>
      </c>
      <c r="P159" s="65">
        <v>68</v>
      </c>
      <c r="Q159" s="66">
        <f t="shared" si="10"/>
        <v>163</v>
      </c>
      <c r="R159" s="67">
        <v>176.29</v>
      </c>
      <c r="S159" s="68">
        <v>68</v>
      </c>
      <c r="T159" s="66">
        <f t="shared" si="11"/>
        <v>153</v>
      </c>
    </row>
    <row r="160" spans="1:20" s="62" customFormat="1" ht="18" hidden="1" customHeight="1">
      <c r="A160" s="226" t="s">
        <v>202</v>
      </c>
      <c r="B160" s="63">
        <v>58.49</v>
      </c>
      <c r="C160" s="64">
        <v>26.27</v>
      </c>
      <c r="D160" s="64">
        <v>55.52</v>
      </c>
      <c r="E160" s="65">
        <v>165</v>
      </c>
      <c r="F160" s="66">
        <f t="shared" si="8"/>
        <v>165</v>
      </c>
      <c r="G160" s="67">
        <v>25.01</v>
      </c>
      <c r="H160" s="64">
        <v>9.9499999999999993</v>
      </c>
      <c r="I160" s="64">
        <v>34.96</v>
      </c>
      <c r="J160" s="65">
        <v>165</v>
      </c>
      <c r="K160" s="66">
        <f t="shared" si="9"/>
        <v>150</v>
      </c>
      <c r="L160" s="67">
        <v>24.5</v>
      </c>
      <c r="M160" s="65">
        <v>165</v>
      </c>
      <c r="N160" s="66">
        <f>RANK(L160,$L$7:$L$328)</f>
        <v>158</v>
      </c>
      <c r="O160" s="67">
        <v>61.29</v>
      </c>
      <c r="P160" s="65">
        <v>164</v>
      </c>
      <c r="Q160" s="66">
        <f t="shared" si="10"/>
        <v>165</v>
      </c>
      <c r="R160" s="67">
        <v>176.25</v>
      </c>
      <c r="S160" s="68">
        <v>164</v>
      </c>
      <c r="T160" s="66">
        <f t="shared" si="11"/>
        <v>154</v>
      </c>
    </row>
    <row r="161" spans="1:20" s="62" customFormat="1" ht="18" hidden="1" customHeight="1" thickBot="1">
      <c r="A161" s="227" t="s">
        <v>438</v>
      </c>
      <c r="B161" s="69">
        <v>60.11</v>
      </c>
      <c r="C161" s="70">
        <v>30.07</v>
      </c>
      <c r="D161" s="70">
        <v>60.13</v>
      </c>
      <c r="E161" s="71">
        <v>14</v>
      </c>
      <c r="F161" s="72">
        <f t="shared" si="8"/>
        <v>90</v>
      </c>
      <c r="G161" s="73">
        <v>28.86</v>
      </c>
      <c r="H161" s="70">
        <v>11.11</v>
      </c>
      <c r="I161" s="70">
        <v>39.96</v>
      </c>
      <c r="J161" s="71">
        <v>14</v>
      </c>
      <c r="K161" s="72">
        <f t="shared" si="9"/>
        <v>101</v>
      </c>
      <c r="L161" s="73">
        <v>18.36</v>
      </c>
      <c r="M161" s="71">
        <v>14</v>
      </c>
      <c r="N161" s="72">
        <f>RANK(L161,$L$7:$L$328)</f>
        <v>260</v>
      </c>
      <c r="O161" s="73">
        <v>53.4</v>
      </c>
      <c r="P161" s="71">
        <v>10</v>
      </c>
      <c r="Q161" s="72">
        <f t="shared" si="10"/>
        <v>267</v>
      </c>
      <c r="R161" s="73">
        <v>175.96</v>
      </c>
      <c r="S161" s="74">
        <v>10</v>
      </c>
      <c r="T161" s="72">
        <f t="shared" si="11"/>
        <v>155</v>
      </c>
    </row>
    <row r="162" spans="1:20" s="62" customFormat="1" ht="18" hidden="1" customHeight="1">
      <c r="A162" s="226" t="s">
        <v>109</v>
      </c>
      <c r="B162" s="63">
        <v>59.76</v>
      </c>
      <c r="C162" s="64">
        <v>25.99</v>
      </c>
      <c r="D162" s="64">
        <v>55.87</v>
      </c>
      <c r="E162" s="65">
        <v>618</v>
      </c>
      <c r="F162" s="66">
        <f t="shared" si="8"/>
        <v>157</v>
      </c>
      <c r="G162" s="67">
        <v>28.34</v>
      </c>
      <c r="H162" s="64">
        <v>9.93</v>
      </c>
      <c r="I162" s="64">
        <v>38.270000000000003</v>
      </c>
      <c r="J162" s="65">
        <v>617</v>
      </c>
      <c r="K162" s="66">
        <f t="shared" si="9"/>
        <v>120</v>
      </c>
      <c r="L162" s="67">
        <v>26.47</v>
      </c>
      <c r="M162" s="65">
        <v>617</v>
      </c>
      <c r="N162" s="66">
        <f>RANK(L162,$L$7:$L$328)</f>
        <v>130</v>
      </c>
      <c r="O162" s="67">
        <v>62.42</v>
      </c>
      <c r="P162" s="65">
        <v>451</v>
      </c>
      <c r="Q162" s="66">
        <f t="shared" si="10"/>
        <v>147</v>
      </c>
      <c r="R162" s="67">
        <v>175.75</v>
      </c>
      <c r="S162" s="68">
        <v>451</v>
      </c>
      <c r="T162" s="66">
        <f t="shared" si="11"/>
        <v>156</v>
      </c>
    </row>
    <row r="163" spans="1:20" s="62" customFormat="1" ht="18" hidden="1" customHeight="1">
      <c r="A163" s="226" t="s">
        <v>415</v>
      </c>
      <c r="B163" s="63">
        <v>60.27</v>
      </c>
      <c r="C163" s="64">
        <v>26.87</v>
      </c>
      <c r="D163" s="64">
        <v>57</v>
      </c>
      <c r="E163" s="65">
        <v>212</v>
      </c>
      <c r="F163" s="66">
        <f t="shared" si="8"/>
        <v>134</v>
      </c>
      <c r="G163" s="67">
        <v>24.48</v>
      </c>
      <c r="H163" s="64">
        <v>9.11</v>
      </c>
      <c r="I163" s="64">
        <v>33.590000000000003</v>
      </c>
      <c r="J163" s="65">
        <v>213</v>
      </c>
      <c r="K163" s="66">
        <f t="shared" si="9"/>
        <v>163</v>
      </c>
      <c r="L163" s="67">
        <v>24.41</v>
      </c>
      <c r="M163" s="65">
        <v>211</v>
      </c>
      <c r="N163" s="66">
        <f>RANK(L163,$L$7:$L$328)</f>
        <v>162</v>
      </c>
      <c r="O163" s="67">
        <v>60.52</v>
      </c>
      <c r="P163" s="65">
        <v>209</v>
      </c>
      <c r="Q163" s="66">
        <f t="shared" si="10"/>
        <v>185</v>
      </c>
      <c r="R163" s="67">
        <v>175.18</v>
      </c>
      <c r="S163" s="68">
        <v>209</v>
      </c>
      <c r="T163" s="66">
        <f t="shared" si="11"/>
        <v>157</v>
      </c>
    </row>
    <row r="164" spans="1:20" s="62" customFormat="1" ht="18" hidden="1" customHeight="1">
      <c r="A164" s="226" t="s">
        <v>176</v>
      </c>
      <c r="B164" s="63">
        <v>59.2</v>
      </c>
      <c r="C164" s="64">
        <v>28.88</v>
      </c>
      <c r="D164" s="64">
        <v>58.48</v>
      </c>
      <c r="E164" s="65">
        <v>433</v>
      </c>
      <c r="F164" s="66">
        <f t="shared" si="8"/>
        <v>111</v>
      </c>
      <c r="G164" s="67">
        <v>26.57</v>
      </c>
      <c r="H164" s="64">
        <v>6.47</v>
      </c>
      <c r="I164" s="64">
        <v>33.04</v>
      </c>
      <c r="J164" s="65">
        <v>434</v>
      </c>
      <c r="K164" s="66">
        <f t="shared" si="9"/>
        <v>169</v>
      </c>
      <c r="L164" s="67">
        <v>24.38</v>
      </c>
      <c r="M164" s="65">
        <v>433</v>
      </c>
      <c r="N164" s="66">
        <f>RANK(L164,$L$7:$L$328)</f>
        <v>164</v>
      </c>
      <c r="O164" s="67">
        <v>58.85</v>
      </c>
      <c r="P164" s="65">
        <v>421</v>
      </c>
      <c r="Q164" s="66">
        <f t="shared" si="10"/>
        <v>207</v>
      </c>
      <c r="R164" s="67">
        <v>175.01</v>
      </c>
      <c r="S164" s="68">
        <v>421</v>
      </c>
      <c r="T164" s="66">
        <f t="shared" si="11"/>
        <v>158</v>
      </c>
    </row>
    <row r="165" spans="1:20" s="62" customFormat="1" ht="18" hidden="1" customHeight="1">
      <c r="A165" s="226" t="s">
        <v>244</v>
      </c>
      <c r="B165" s="63">
        <v>60.53</v>
      </c>
      <c r="C165" s="64">
        <v>20.96</v>
      </c>
      <c r="D165" s="64">
        <v>51.23</v>
      </c>
      <c r="E165" s="65">
        <v>306</v>
      </c>
      <c r="F165" s="66">
        <f t="shared" si="8"/>
        <v>220</v>
      </c>
      <c r="G165" s="67">
        <v>25.68</v>
      </c>
      <c r="H165" s="64">
        <v>10.25</v>
      </c>
      <c r="I165" s="64">
        <v>35.93</v>
      </c>
      <c r="J165" s="65">
        <v>305</v>
      </c>
      <c r="K165" s="66">
        <f t="shared" si="9"/>
        <v>144</v>
      </c>
      <c r="L165" s="67">
        <v>25.67</v>
      </c>
      <c r="M165" s="65">
        <v>306</v>
      </c>
      <c r="N165" s="66">
        <f>RANK(L165,$L$7:$L$328)</f>
        <v>144</v>
      </c>
      <c r="O165" s="67">
        <v>61.98</v>
      </c>
      <c r="P165" s="65">
        <v>300</v>
      </c>
      <c r="Q165" s="66">
        <f t="shared" si="10"/>
        <v>154</v>
      </c>
      <c r="R165" s="67">
        <v>174.94</v>
      </c>
      <c r="S165" s="68">
        <v>300</v>
      </c>
      <c r="T165" s="66">
        <f t="shared" si="11"/>
        <v>159</v>
      </c>
    </row>
    <row r="166" spans="1:20" s="62" customFormat="1" ht="18" hidden="1" customHeight="1" thickBot="1">
      <c r="A166" s="227" t="s">
        <v>417</v>
      </c>
      <c r="B166" s="69">
        <v>58.65</v>
      </c>
      <c r="C166" s="70">
        <v>25.9</v>
      </c>
      <c r="D166" s="70">
        <v>55.22</v>
      </c>
      <c r="E166" s="71">
        <v>132</v>
      </c>
      <c r="F166" s="72">
        <f t="shared" si="8"/>
        <v>167</v>
      </c>
      <c r="G166" s="73">
        <v>26.81</v>
      </c>
      <c r="H166" s="70">
        <v>5.85</v>
      </c>
      <c r="I166" s="70">
        <v>32.65</v>
      </c>
      <c r="J166" s="71">
        <v>130</v>
      </c>
      <c r="K166" s="72">
        <f t="shared" si="9"/>
        <v>174</v>
      </c>
      <c r="L166" s="73">
        <v>23.75</v>
      </c>
      <c r="M166" s="71">
        <v>130</v>
      </c>
      <c r="N166" s="72">
        <f>RANK(L166,$L$7:$L$328)</f>
        <v>173</v>
      </c>
      <c r="O166" s="73">
        <v>60.19</v>
      </c>
      <c r="P166" s="71">
        <v>126</v>
      </c>
      <c r="Q166" s="72">
        <f t="shared" si="10"/>
        <v>189</v>
      </c>
      <c r="R166" s="73">
        <v>174.75</v>
      </c>
      <c r="S166" s="74">
        <v>126</v>
      </c>
      <c r="T166" s="72">
        <f t="shared" si="11"/>
        <v>160</v>
      </c>
    </row>
    <row r="167" spans="1:20" s="62" customFormat="1" ht="18" hidden="1" customHeight="1">
      <c r="A167" s="226" t="s">
        <v>414</v>
      </c>
      <c r="B167" s="63">
        <v>60.63</v>
      </c>
      <c r="C167" s="64">
        <v>25.52</v>
      </c>
      <c r="D167" s="64">
        <v>55.83</v>
      </c>
      <c r="E167" s="65">
        <v>126</v>
      </c>
      <c r="F167" s="66">
        <f t="shared" si="8"/>
        <v>158</v>
      </c>
      <c r="G167" s="67">
        <v>27.72</v>
      </c>
      <c r="H167" s="64">
        <v>5.65</v>
      </c>
      <c r="I167" s="64">
        <v>33.369999999999997</v>
      </c>
      <c r="J167" s="65">
        <v>126</v>
      </c>
      <c r="K167" s="66">
        <f t="shared" si="9"/>
        <v>166</v>
      </c>
      <c r="L167" s="67">
        <v>23.98</v>
      </c>
      <c r="M167" s="65">
        <v>126</v>
      </c>
      <c r="N167" s="66">
        <f>RANK(L167,$L$7:$L$328)</f>
        <v>170</v>
      </c>
      <c r="O167" s="67">
        <v>61.54</v>
      </c>
      <c r="P167" s="65">
        <v>125</v>
      </c>
      <c r="Q167" s="66">
        <f t="shared" si="10"/>
        <v>159</v>
      </c>
      <c r="R167" s="67">
        <v>174.7</v>
      </c>
      <c r="S167" s="68">
        <v>125</v>
      </c>
      <c r="T167" s="66">
        <f t="shared" si="11"/>
        <v>161</v>
      </c>
    </row>
    <row r="168" spans="1:20" s="62" customFormat="1" ht="18" hidden="1" customHeight="1">
      <c r="A168" s="226" t="s">
        <v>412</v>
      </c>
      <c r="B168" s="63">
        <v>59.06</v>
      </c>
      <c r="C168" s="64">
        <v>21.26</v>
      </c>
      <c r="D168" s="64">
        <v>50.79</v>
      </c>
      <c r="E168" s="65">
        <v>304</v>
      </c>
      <c r="F168" s="66">
        <f t="shared" si="8"/>
        <v>226</v>
      </c>
      <c r="G168" s="67">
        <v>29.18</v>
      </c>
      <c r="H168" s="64">
        <v>5.39</v>
      </c>
      <c r="I168" s="64">
        <v>34.58</v>
      </c>
      <c r="J168" s="65">
        <v>304</v>
      </c>
      <c r="K168" s="66">
        <f t="shared" si="9"/>
        <v>154</v>
      </c>
      <c r="L168" s="67">
        <v>25.55</v>
      </c>
      <c r="M168" s="65">
        <v>301</v>
      </c>
      <c r="N168" s="66">
        <f>RANK(L168,$L$7:$L$328)</f>
        <v>146</v>
      </c>
      <c r="O168" s="67">
        <v>63.57</v>
      </c>
      <c r="P168" s="65">
        <v>296</v>
      </c>
      <c r="Q168" s="66">
        <f t="shared" si="10"/>
        <v>134</v>
      </c>
      <c r="R168" s="67">
        <v>174.67</v>
      </c>
      <c r="S168" s="68">
        <v>296</v>
      </c>
      <c r="T168" s="66">
        <f t="shared" si="11"/>
        <v>162</v>
      </c>
    </row>
    <row r="169" spans="1:20" s="62" customFormat="1" ht="18" hidden="1" customHeight="1">
      <c r="A169" s="226" t="s">
        <v>62</v>
      </c>
      <c r="B169" s="63">
        <v>62.38</v>
      </c>
      <c r="C169" s="64">
        <v>23.61</v>
      </c>
      <c r="D169" s="64">
        <v>54.8</v>
      </c>
      <c r="E169" s="65">
        <v>413</v>
      </c>
      <c r="F169" s="66">
        <f t="shared" si="8"/>
        <v>177</v>
      </c>
      <c r="G169" s="67">
        <v>24.87</v>
      </c>
      <c r="H169" s="64">
        <v>6.89</v>
      </c>
      <c r="I169" s="64">
        <v>31.75</v>
      </c>
      <c r="J169" s="65">
        <v>411</v>
      </c>
      <c r="K169" s="66">
        <f t="shared" si="9"/>
        <v>183</v>
      </c>
      <c r="L169" s="67">
        <v>24.49</v>
      </c>
      <c r="M169" s="65">
        <v>413</v>
      </c>
      <c r="N169" s="66">
        <f>RANK(L169,$L$7:$L$328)</f>
        <v>159</v>
      </c>
      <c r="O169" s="67">
        <v>61.37</v>
      </c>
      <c r="P169" s="65">
        <v>395</v>
      </c>
      <c r="Q169" s="66">
        <f t="shared" si="10"/>
        <v>164</v>
      </c>
      <c r="R169" s="67">
        <v>173.67</v>
      </c>
      <c r="S169" s="68">
        <v>395</v>
      </c>
      <c r="T169" s="66">
        <f t="shared" si="11"/>
        <v>163</v>
      </c>
    </row>
    <row r="170" spans="1:20" s="62" customFormat="1" ht="18" hidden="1" customHeight="1">
      <c r="A170" s="226" t="s">
        <v>82</v>
      </c>
      <c r="B170" s="63">
        <v>60.73</v>
      </c>
      <c r="C170" s="64">
        <v>28.43</v>
      </c>
      <c r="D170" s="64">
        <v>58.79</v>
      </c>
      <c r="E170" s="65">
        <v>70</v>
      </c>
      <c r="F170" s="66">
        <f t="shared" si="8"/>
        <v>106</v>
      </c>
      <c r="G170" s="67">
        <v>24.44</v>
      </c>
      <c r="H170" s="64">
        <v>6.65</v>
      </c>
      <c r="I170" s="64">
        <v>31.09</v>
      </c>
      <c r="J170" s="65">
        <v>70</v>
      </c>
      <c r="K170" s="66">
        <f t="shared" si="9"/>
        <v>190</v>
      </c>
      <c r="L170" s="67">
        <v>23.09</v>
      </c>
      <c r="M170" s="65">
        <v>70</v>
      </c>
      <c r="N170" s="66">
        <f>RANK(L170,$L$7:$L$328)</f>
        <v>192</v>
      </c>
      <c r="O170" s="67">
        <v>60.66</v>
      </c>
      <c r="P170" s="65">
        <v>70</v>
      </c>
      <c r="Q170" s="66">
        <f t="shared" si="10"/>
        <v>180</v>
      </c>
      <c r="R170" s="67">
        <v>173.63</v>
      </c>
      <c r="S170" s="68">
        <v>70</v>
      </c>
      <c r="T170" s="66">
        <f t="shared" si="11"/>
        <v>164</v>
      </c>
    </row>
    <row r="171" spans="1:20" s="62" customFormat="1" ht="18" hidden="1" customHeight="1" thickBot="1">
      <c r="A171" s="227" t="s">
        <v>299</v>
      </c>
      <c r="B171" s="69">
        <v>63.02</v>
      </c>
      <c r="C171" s="70">
        <v>28.03</v>
      </c>
      <c r="D171" s="70">
        <v>59.54</v>
      </c>
      <c r="E171" s="71">
        <v>552</v>
      </c>
      <c r="F171" s="72">
        <f t="shared" si="8"/>
        <v>98</v>
      </c>
      <c r="G171" s="73">
        <v>32.72</v>
      </c>
      <c r="H171" s="70">
        <v>8.1199999999999992</v>
      </c>
      <c r="I171" s="70">
        <v>40.840000000000003</v>
      </c>
      <c r="J171" s="71">
        <v>550</v>
      </c>
      <c r="K171" s="72">
        <f t="shared" si="9"/>
        <v>94</v>
      </c>
      <c r="L171" s="73">
        <v>31.9</v>
      </c>
      <c r="M171" s="71">
        <v>550</v>
      </c>
      <c r="N171" s="72">
        <f>RANK(L171,$L$7:$L$328)</f>
        <v>61</v>
      </c>
      <c r="O171" s="73">
        <v>65.61</v>
      </c>
      <c r="P171" s="71">
        <v>199</v>
      </c>
      <c r="Q171" s="72">
        <f t="shared" si="10"/>
        <v>104</v>
      </c>
      <c r="R171" s="73">
        <v>173.35</v>
      </c>
      <c r="S171" s="74">
        <v>199</v>
      </c>
      <c r="T171" s="72">
        <f t="shared" si="11"/>
        <v>165</v>
      </c>
    </row>
    <row r="172" spans="1:20" s="62" customFormat="1" ht="18" hidden="1" customHeight="1">
      <c r="A172" s="226" t="s">
        <v>199</v>
      </c>
      <c r="B172" s="63">
        <v>55.05</v>
      </c>
      <c r="C172" s="64">
        <v>29.66</v>
      </c>
      <c r="D172" s="64">
        <v>57.18</v>
      </c>
      <c r="E172" s="65">
        <v>237</v>
      </c>
      <c r="F172" s="66">
        <f t="shared" si="8"/>
        <v>129</v>
      </c>
      <c r="G172" s="67">
        <v>24.61</v>
      </c>
      <c r="H172" s="64">
        <v>7.16</v>
      </c>
      <c r="I172" s="64">
        <v>31.77</v>
      </c>
      <c r="J172" s="65">
        <v>236</v>
      </c>
      <c r="K172" s="66">
        <f t="shared" si="9"/>
        <v>182</v>
      </c>
      <c r="L172" s="67">
        <v>24.27</v>
      </c>
      <c r="M172" s="65">
        <v>235</v>
      </c>
      <c r="N172" s="66">
        <f>RANK(L172,$L$7:$L$328)</f>
        <v>167</v>
      </c>
      <c r="O172" s="67">
        <v>60.15</v>
      </c>
      <c r="P172" s="65">
        <v>216</v>
      </c>
      <c r="Q172" s="66">
        <f t="shared" si="10"/>
        <v>190</v>
      </c>
      <c r="R172" s="67">
        <v>173.02</v>
      </c>
      <c r="S172" s="68">
        <v>216</v>
      </c>
      <c r="T172" s="66">
        <f t="shared" si="11"/>
        <v>166</v>
      </c>
    </row>
    <row r="173" spans="1:20" s="62" customFormat="1" ht="18" hidden="1" customHeight="1">
      <c r="A173" s="226" t="s">
        <v>401</v>
      </c>
      <c r="B173" s="63">
        <v>61.49</v>
      </c>
      <c r="C173" s="64">
        <v>22.97</v>
      </c>
      <c r="D173" s="64">
        <v>53.72</v>
      </c>
      <c r="E173" s="65">
        <v>239</v>
      </c>
      <c r="F173" s="66">
        <f t="shared" si="8"/>
        <v>193</v>
      </c>
      <c r="G173" s="67">
        <v>26.04</v>
      </c>
      <c r="H173" s="64">
        <v>7.6</v>
      </c>
      <c r="I173" s="64">
        <v>33.64</v>
      </c>
      <c r="J173" s="65">
        <v>239</v>
      </c>
      <c r="K173" s="66">
        <f t="shared" si="9"/>
        <v>161</v>
      </c>
      <c r="L173" s="67">
        <v>26.15</v>
      </c>
      <c r="M173" s="65">
        <v>239</v>
      </c>
      <c r="N173" s="66">
        <f>RANK(L173,$L$7:$L$328)</f>
        <v>135</v>
      </c>
      <c r="O173" s="67">
        <v>62.26</v>
      </c>
      <c r="P173" s="65">
        <v>183</v>
      </c>
      <c r="Q173" s="66">
        <f t="shared" si="10"/>
        <v>149</v>
      </c>
      <c r="R173" s="67">
        <v>172.75</v>
      </c>
      <c r="S173" s="68">
        <v>183</v>
      </c>
      <c r="T173" s="66">
        <f t="shared" si="11"/>
        <v>167</v>
      </c>
    </row>
    <row r="174" spans="1:20" s="62" customFormat="1" ht="18" hidden="1" customHeight="1">
      <c r="A174" s="226" t="s">
        <v>392</v>
      </c>
      <c r="B174" s="63">
        <v>62.34</v>
      </c>
      <c r="C174" s="64">
        <v>22.64</v>
      </c>
      <c r="D174" s="64">
        <v>53.81</v>
      </c>
      <c r="E174" s="65">
        <v>219</v>
      </c>
      <c r="F174" s="66">
        <f t="shared" si="8"/>
        <v>192</v>
      </c>
      <c r="G174" s="67">
        <v>27.71</v>
      </c>
      <c r="H174" s="64">
        <v>7.14</v>
      </c>
      <c r="I174" s="64">
        <v>34.85</v>
      </c>
      <c r="J174" s="65">
        <v>219</v>
      </c>
      <c r="K174" s="66">
        <f t="shared" si="9"/>
        <v>151</v>
      </c>
      <c r="L174" s="67">
        <v>22.26</v>
      </c>
      <c r="M174" s="65">
        <v>218</v>
      </c>
      <c r="N174" s="66">
        <f>RANK(L174,$L$7:$L$328)</f>
        <v>209</v>
      </c>
      <c r="O174" s="67">
        <v>65.849999999999994</v>
      </c>
      <c r="P174" s="65">
        <v>185</v>
      </c>
      <c r="Q174" s="66">
        <f t="shared" si="10"/>
        <v>101</v>
      </c>
      <c r="R174" s="67">
        <v>172.37</v>
      </c>
      <c r="S174" s="68">
        <v>185</v>
      </c>
      <c r="T174" s="66">
        <f t="shared" si="11"/>
        <v>168</v>
      </c>
    </row>
    <row r="175" spans="1:20" s="62" customFormat="1" ht="18" hidden="1" customHeight="1">
      <c r="A175" s="226" t="s">
        <v>72</v>
      </c>
      <c r="B175" s="63">
        <v>60.56</v>
      </c>
      <c r="C175" s="64">
        <v>25.71</v>
      </c>
      <c r="D175" s="64">
        <v>55.99</v>
      </c>
      <c r="E175" s="65">
        <v>419</v>
      </c>
      <c r="F175" s="66">
        <f t="shared" si="8"/>
        <v>155</v>
      </c>
      <c r="G175" s="67">
        <v>25.05</v>
      </c>
      <c r="H175" s="64">
        <v>5.93</v>
      </c>
      <c r="I175" s="64">
        <v>30.98</v>
      </c>
      <c r="J175" s="65">
        <v>425</v>
      </c>
      <c r="K175" s="66">
        <f t="shared" si="9"/>
        <v>191</v>
      </c>
      <c r="L175" s="67">
        <v>23.59</v>
      </c>
      <c r="M175" s="65">
        <v>429</v>
      </c>
      <c r="N175" s="66">
        <f>RANK(L175,$L$7:$L$328)</f>
        <v>178</v>
      </c>
      <c r="O175" s="67">
        <v>60.9</v>
      </c>
      <c r="P175" s="65">
        <v>409</v>
      </c>
      <c r="Q175" s="66">
        <f t="shared" si="10"/>
        <v>176</v>
      </c>
      <c r="R175" s="67">
        <v>172.36</v>
      </c>
      <c r="S175" s="68">
        <v>409</v>
      </c>
      <c r="T175" s="66">
        <f t="shared" si="11"/>
        <v>169</v>
      </c>
    </row>
    <row r="176" spans="1:20" s="62" customFormat="1" ht="18" hidden="1" customHeight="1" thickBot="1">
      <c r="A176" s="227" t="s">
        <v>411</v>
      </c>
      <c r="B176" s="69">
        <v>54.69</v>
      </c>
      <c r="C176" s="70">
        <v>21.58</v>
      </c>
      <c r="D176" s="70">
        <v>48.93</v>
      </c>
      <c r="E176" s="71">
        <v>285</v>
      </c>
      <c r="F176" s="72">
        <f t="shared" si="8"/>
        <v>242</v>
      </c>
      <c r="G176" s="73">
        <v>29.54</v>
      </c>
      <c r="H176" s="70">
        <v>12.2</v>
      </c>
      <c r="I176" s="70">
        <v>41.74</v>
      </c>
      <c r="J176" s="71">
        <v>283</v>
      </c>
      <c r="K176" s="72">
        <f t="shared" si="9"/>
        <v>84</v>
      </c>
      <c r="L176" s="73">
        <v>25.56</v>
      </c>
      <c r="M176" s="71">
        <v>283</v>
      </c>
      <c r="N176" s="72">
        <f>RANK(L176,$L$7:$L$328)</f>
        <v>145</v>
      </c>
      <c r="O176" s="73">
        <v>59.48</v>
      </c>
      <c r="P176" s="71">
        <v>214</v>
      </c>
      <c r="Q176" s="72">
        <f t="shared" si="10"/>
        <v>199</v>
      </c>
      <c r="R176" s="73">
        <v>172.18</v>
      </c>
      <c r="S176" s="74">
        <v>214</v>
      </c>
      <c r="T176" s="72">
        <f t="shared" si="11"/>
        <v>170</v>
      </c>
    </row>
    <row r="177" spans="1:20" s="62" customFormat="1" ht="18" hidden="1" customHeight="1">
      <c r="A177" s="226" t="s">
        <v>169</v>
      </c>
      <c r="B177" s="63">
        <v>59</v>
      </c>
      <c r="C177" s="64">
        <v>24.73</v>
      </c>
      <c r="D177" s="64">
        <v>54.23</v>
      </c>
      <c r="E177" s="65">
        <v>136</v>
      </c>
      <c r="F177" s="66">
        <f t="shared" si="8"/>
        <v>187</v>
      </c>
      <c r="G177" s="67">
        <v>27.67</v>
      </c>
      <c r="H177" s="64">
        <v>6.65</v>
      </c>
      <c r="I177" s="64">
        <v>34.33</v>
      </c>
      <c r="J177" s="65">
        <v>135</v>
      </c>
      <c r="K177" s="66">
        <f t="shared" si="9"/>
        <v>157</v>
      </c>
      <c r="L177" s="67">
        <v>20.79</v>
      </c>
      <c r="M177" s="65">
        <v>136</v>
      </c>
      <c r="N177" s="66">
        <f>RANK(L177,$L$7:$L$328)</f>
        <v>226</v>
      </c>
      <c r="O177" s="67">
        <v>62.81</v>
      </c>
      <c r="P177" s="65">
        <v>136</v>
      </c>
      <c r="Q177" s="66">
        <f t="shared" si="10"/>
        <v>143</v>
      </c>
      <c r="R177" s="67">
        <v>171.88</v>
      </c>
      <c r="S177" s="68">
        <v>136</v>
      </c>
      <c r="T177" s="66">
        <f t="shared" si="11"/>
        <v>171</v>
      </c>
    </row>
    <row r="178" spans="1:20" s="62" customFormat="1" ht="18" hidden="1" customHeight="1">
      <c r="A178" s="226" t="s">
        <v>166</v>
      </c>
      <c r="B178" s="63">
        <v>58.79</v>
      </c>
      <c r="C178" s="64">
        <v>22.89</v>
      </c>
      <c r="D178" s="64">
        <v>52.29</v>
      </c>
      <c r="E178" s="65">
        <v>76</v>
      </c>
      <c r="F178" s="66">
        <f t="shared" si="8"/>
        <v>210</v>
      </c>
      <c r="G178" s="67">
        <v>26.53</v>
      </c>
      <c r="H178" s="64">
        <v>9.11</v>
      </c>
      <c r="I178" s="64">
        <v>35.64</v>
      </c>
      <c r="J178" s="65">
        <v>76</v>
      </c>
      <c r="K178" s="66">
        <f t="shared" si="9"/>
        <v>146</v>
      </c>
      <c r="L178" s="67">
        <v>24.58</v>
      </c>
      <c r="M178" s="65">
        <v>72</v>
      </c>
      <c r="N178" s="66">
        <f>RANK(L178,$L$7:$L$328)</f>
        <v>157</v>
      </c>
      <c r="O178" s="67">
        <v>60.39</v>
      </c>
      <c r="P178" s="65">
        <v>76</v>
      </c>
      <c r="Q178" s="66">
        <f t="shared" si="10"/>
        <v>188</v>
      </c>
      <c r="R178" s="67">
        <v>171.61</v>
      </c>
      <c r="S178" s="68">
        <v>76</v>
      </c>
      <c r="T178" s="66">
        <f t="shared" si="11"/>
        <v>172</v>
      </c>
    </row>
    <row r="179" spans="1:20" s="62" customFormat="1" ht="18" hidden="1" customHeight="1">
      <c r="A179" s="226" t="s">
        <v>297</v>
      </c>
      <c r="B179" s="63">
        <v>61.61</v>
      </c>
      <c r="C179" s="64">
        <v>26.56</v>
      </c>
      <c r="D179" s="64">
        <v>57.37</v>
      </c>
      <c r="E179" s="65">
        <v>62</v>
      </c>
      <c r="F179" s="66">
        <f t="shared" si="8"/>
        <v>126</v>
      </c>
      <c r="G179" s="67">
        <v>21.13</v>
      </c>
      <c r="H179" s="64">
        <v>4.66</v>
      </c>
      <c r="I179" s="64">
        <v>25.79</v>
      </c>
      <c r="J179" s="65">
        <v>62</v>
      </c>
      <c r="K179" s="66">
        <f t="shared" si="9"/>
        <v>247</v>
      </c>
      <c r="L179" s="67">
        <v>22.71</v>
      </c>
      <c r="M179" s="65">
        <v>62</v>
      </c>
      <c r="N179" s="66">
        <f>RANK(L179,$L$7:$L$328)</f>
        <v>199</v>
      </c>
      <c r="O179" s="67">
        <v>65.38</v>
      </c>
      <c r="P179" s="65">
        <v>42</v>
      </c>
      <c r="Q179" s="66">
        <f t="shared" si="10"/>
        <v>109</v>
      </c>
      <c r="R179" s="67">
        <v>171.35</v>
      </c>
      <c r="S179" s="68">
        <v>42</v>
      </c>
      <c r="T179" s="66">
        <f t="shared" si="11"/>
        <v>173</v>
      </c>
    </row>
    <row r="180" spans="1:20" s="62" customFormat="1" ht="18" hidden="1" customHeight="1">
      <c r="A180" s="226" t="s">
        <v>421</v>
      </c>
      <c r="B180" s="63">
        <v>59.89</v>
      </c>
      <c r="C180" s="64">
        <v>24.8</v>
      </c>
      <c r="D180" s="64">
        <v>54.75</v>
      </c>
      <c r="E180" s="65">
        <v>469</v>
      </c>
      <c r="F180" s="66">
        <f t="shared" si="8"/>
        <v>179</v>
      </c>
      <c r="G180" s="67">
        <v>25.94</v>
      </c>
      <c r="H180" s="64">
        <v>5.63</v>
      </c>
      <c r="I180" s="64">
        <v>31.57</v>
      </c>
      <c r="J180" s="65">
        <v>465</v>
      </c>
      <c r="K180" s="66">
        <f t="shared" si="9"/>
        <v>186</v>
      </c>
      <c r="L180" s="67">
        <v>23.74</v>
      </c>
      <c r="M180" s="65">
        <v>457</v>
      </c>
      <c r="N180" s="66">
        <f>RANK(L180,$L$7:$L$328)</f>
        <v>175</v>
      </c>
      <c r="O180" s="67">
        <v>61.83</v>
      </c>
      <c r="P180" s="65">
        <v>463</v>
      </c>
      <c r="Q180" s="66">
        <f t="shared" si="10"/>
        <v>155</v>
      </c>
      <c r="R180" s="67">
        <v>171.02</v>
      </c>
      <c r="S180" s="68">
        <v>463</v>
      </c>
      <c r="T180" s="66">
        <f t="shared" si="11"/>
        <v>174</v>
      </c>
    </row>
    <row r="181" spans="1:20" s="62" customFormat="1" ht="18" hidden="1" customHeight="1" thickBot="1">
      <c r="A181" s="227" t="s">
        <v>489</v>
      </c>
      <c r="B181" s="69">
        <v>64.099999999999994</v>
      </c>
      <c r="C181" s="70">
        <v>32.26</v>
      </c>
      <c r="D181" s="70">
        <v>64.31</v>
      </c>
      <c r="E181" s="71">
        <v>27</v>
      </c>
      <c r="F181" s="72">
        <f t="shared" si="8"/>
        <v>43</v>
      </c>
      <c r="G181" s="73">
        <v>21.11</v>
      </c>
      <c r="H181" s="70">
        <v>8.5</v>
      </c>
      <c r="I181" s="70">
        <v>29.61</v>
      </c>
      <c r="J181" s="71">
        <v>27</v>
      </c>
      <c r="K181" s="72">
        <f t="shared" si="9"/>
        <v>206</v>
      </c>
      <c r="L181" s="73">
        <v>13.46</v>
      </c>
      <c r="M181" s="71">
        <v>26</v>
      </c>
      <c r="N181" s="72">
        <f>RANK(L181,$L$7:$L$328)</f>
        <v>310</v>
      </c>
      <c r="O181" s="73">
        <v>64</v>
      </c>
      <c r="P181" s="71">
        <v>27</v>
      </c>
      <c r="Q181" s="72">
        <f t="shared" si="10"/>
        <v>126</v>
      </c>
      <c r="R181" s="73">
        <v>170.89</v>
      </c>
      <c r="S181" s="74">
        <v>27</v>
      </c>
      <c r="T181" s="72">
        <f t="shared" si="11"/>
        <v>175</v>
      </c>
    </row>
    <row r="182" spans="1:20" s="62" customFormat="1" ht="18" hidden="1" customHeight="1">
      <c r="A182" s="226" t="s">
        <v>423</v>
      </c>
      <c r="B182" s="63">
        <v>58.44</v>
      </c>
      <c r="C182" s="64">
        <v>23.82</v>
      </c>
      <c r="D182" s="64">
        <v>53.04</v>
      </c>
      <c r="E182" s="65">
        <v>478</v>
      </c>
      <c r="F182" s="66">
        <f t="shared" si="8"/>
        <v>203</v>
      </c>
      <c r="G182" s="67">
        <v>25.28</v>
      </c>
      <c r="H182" s="64">
        <v>8.5399999999999991</v>
      </c>
      <c r="I182" s="64">
        <v>33.82</v>
      </c>
      <c r="J182" s="65">
        <v>475</v>
      </c>
      <c r="K182" s="66">
        <f t="shared" si="9"/>
        <v>159</v>
      </c>
      <c r="L182" s="67">
        <v>22.85</v>
      </c>
      <c r="M182" s="65">
        <v>454</v>
      </c>
      <c r="N182" s="66">
        <f>RANK(L182,$L$7:$L$328)</f>
        <v>198</v>
      </c>
      <c r="O182" s="67">
        <v>59.59</v>
      </c>
      <c r="P182" s="65">
        <v>449</v>
      </c>
      <c r="Q182" s="66">
        <f t="shared" si="10"/>
        <v>197</v>
      </c>
      <c r="R182" s="67">
        <v>169.94</v>
      </c>
      <c r="S182" s="68">
        <v>449</v>
      </c>
      <c r="T182" s="66">
        <f t="shared" si="11"/>
        <v>176</v>
      </c>
    </row>
    <row r="183" spans="1:20" s="62" customFormat="1" ht="18" hidden="1" customHeight="1">
      <c r="A183" s="226" t="s">
        <v>220</v>
      </c>
      <c r="B183" s="63">
        <v>56.19</v>
      </c>
      <c r="C183" s="64">
        <v>22.04</v>
      </c>
      <c r="D183" s="64">
        <v>50.13</v>
      </c>
      <c r="E183" s="65">
        <v>92</v>
      </c>
      <c r="F183" s="66">
        <f t="shared" si="8"/>
        <v>237</v>
      </c>
      <c r="G183" s="67">
        <v>23.01</v>
      </c>
      <c r="H183" s="64">
        <v>6.63</v>
      </c>
      <c r="I183" s="64">
        <v>29.64</v>
      </c>
      <c r="J183" s="65">
        <v>92</v>
      </c>
      <c r="K183" s="66">
        <f t="shared" si="9"/>
        <v>204</v>
      </c>
      <c r="L183" s="67">
        <v>23.02</v>
      </c>
      <c r="M183" s="65">
        <v>91</v>
      </c>
      <c r="N183" s="66">
        <f>RANK(L183,$L$7:$L$328)</f>
        <v>193</v>
      </c>
      <c r="O183" s="67">
        <v>60.03</v>
      </c>
      <c r="P183" s="65">
        <v>68</v>
      </c>
      <c r="Q183" s="66">
        <f t="shared" si="10"/>
        <v>192</v>
      </c>
      <c r="R183" s="67">
        <v>169.69</v>
      </c>
      <c r="S183" s="68">
        <v>68</v>
      </c>
      <c r="T183" s="66">
        <f t="shared" si="11"/>
        <v>177</v>
      </c>
    </row>
    <row r="184" spans="1:20" s="62" customFormat="1" ht="18" hidden="1" customHeight="1">
      <c r="A184" s="226" t="s">
        <v>418</v>
      </c>
      <c r="B184" s="63">
        <v>60.9</v>
      </c>
      <c r="C184" s="64">
        <v>24.37</v>
      </c>
      <c r="D184" s="64">
        <v>54.82</v>
      </c>
      <c r="E184" s="65">
        <v>139</v>
      </c>
      <c r="F184" s="66">
        <f t="shared" si="8"/>
        <v>176</v>
      </c>
      <c r="G184" s="67">
        <v>26.24</v>
      </c>
      <c r="H184" s="64">
        <v>5.67</v>
      </c>
      <c r="I184" s="64">
        <v>31.9</v>
      </c>
      <c r="J184" s="65">
        <v>139</v>
      </c>
      <c r="K184" s="66">
        <f t="shared" si="9"/>
        <v>179</v>
      </c>
      <c r="L184" s="67">
        <v>24.42</v>
      </c>
      <c r="M184" s="65">
        <v>139</v>
      </c>
      <c r="N184" s="66">
        <f>RANK(L184,$L$7:$L$328)</f>
        <v>161</v>
      </c>
      <c r="O184" s="67">
        <v>58.37</v>
      </c>
      <c r="P184" s="65">
        <v>139</v>
      </c>
      <c r="Q184" s="66">
        <f t="shared" si="10"/>
        <v>212</v>
      </c>
      <c r="R184" s="67">
        <v>169.52</v>
      </c>
      <c r="S184" s="68">
        <v>139</v>
      </c>
      <c r="T184" s="66">
        <f t="shared" si="11"/>
        <v>178</v>
      </c>
    </row>
    <row r="185" spans="1:20" s="62" customFormat="1" ht="18" hidden="1" customHeight="1">
      <c r="A185" s="226" t="s">
        <v>416</v>
      </c>
      <c r="B185" s="63">
        <v>59.08</v>
      </c>
      <c r="C185" s="64">
        <v>23.84</v>
      </c>
      <c r="D185" s="64">
        <v>53.38</v>
      </c>
      <c r="E185" s="65">
        <v>230</v>
      </c>
      <c r="F185" s="66">
        <f t="shared" si="8"/>
        <v>198</v>
      </c>
      <c r="G185" s="67">
        <v>27.02</v>
      </c>
      <c r="H185" s="64">
        <v>6</v>
      </c>
      <c r="I185" s="64">
        <v>33.01</v>
      </c>
      <c r="J185" s="65">
        <v>231</v>
      </c>
      <c r="K185" s="66">
        <f t="shared" si="9"/>
        <v>171</v>
      </c>
      <c r="L185" s="67">
        <v>26.75</v>
      </c>
      <c r="M185" s="65">
        <v>229</v>
      </c>
      <c r="N185" s="66">
        <f>RANK(L185,$L$7:$L$328)</f>
        <v>123</v>
      </c>
      <c r="O185" s="67">
        <v>57.44</v>
      </c>
      <c r="P185" s="65">
        <v>231</v>
      </c>
      <c r="Q185" s="66">
        <f t="shared" si="10"/>
        <v>225</v>
      </c>
      <c r="R185" s="67">
        <v>169.44</v>
      </c>
      <c r="S185" s="68">
        <v>231</v>
      </c>
      <c r="T185" s="66">
        <f t="shared" si="11"/>
        <v>179</v>
      </c>
    </row>
    <row r="186" spans="1:20" s="62" customFormat="1" ht="18" hidden="1" customHeight="1" thickBot="1">
      <c r="A186" s="227" t="s">
        <v>432</v>
      </c>
      <c r="B186" s="69">
        <v>60.23</v>
      </c>
      <c r="C186" s="70">
        <v>24.57</v>
      </c>
      <c r="D186" s="70">
        <v>54.68</v>
      </c>
      <c r="E186" s="71">
        <v>385</v>
      </c>
      <c r="F186" s="72">
        <f t="shared" si="8"/>
        <v>180</v>
      </c>
      <c r="G186" s="73">
        <v>24.26</v>
      </c>
      <c r="H186" s="70">
        <v>5.64</v>
      </c>
      <c r="I186" s="70">
        <v>29.9</v>
      </c>
      <c r="J186" s="71">
        <v>383</v>
      </c>
      <c r="K186" s="72">
        <f t="shared" si="9"/>
        <v>198</v>
      </c>
      <c r="L186" s="73">
        <v>22.28</v>
      </c>
      <c r="M186" s="71">
        <v>384</v>
      </c>
      <c r="N186" s="72">
        <f>RANK(L186,$L$7:$L$328)</f>
        <v>206</v>
      </c>
      <c r="O186" s="73">
        <v>61.76</v>
      </c>
      <c r="P186" s="71">
        <v>384</v>
      </c>
      <c r="Q186" s="72">
        <f t="shared" si="10"/>
        <v>157</v>
      </c>
      <c r="R186" s="73">
        <v>168.56</v>
      </c>
      <c r="S186" s="74">
        <v>384</v>
      </c>
      <c r="T186" s="72">
        <f t="shared" si="11"/>
        <v>180</v>
      </c>
    </row>
    <row r="187" spans="1:20" s="62" customFormat="1" ht="18" hidden="1" customHeight="1">
      <c r="A187" s="226" t="s">
        <v>425</v>
      </c>
      <c r="B187" s="63">
        <v>56.2</v>
      </c>
      <c r="C187" s="64">
        <v>28.78</v>
      </c>
      <c r="D187" s="64">
        <v>56.88</v>
      </c>
      <c r="E187" s="65">
        <v>264</v>
      </c>
      <c r="F187" s="66">
        <f t="shared" si="8"/>
        <v>138</v>
      </c>
      <c r="G187" s="67">
        <v>22.2</v>
      </c>
      <c r="H187" s="64">
        <v>7.1</v>
      </c>
      <c r="I187" s="64">
        <v>29.31</v>
      </c>
      <c r="J187" s="65">
        <v>264</v>
      </c>
      <c r="K187" s="66">
        <f t="shared" si="9"/>
        <v>209</v>
      </c>
      <c r="L187" s="67">
        <v>23.6</v>
      </c>
      <c r="M187" s="65">
        <v>260</v>
      </c>
      <c r="N187" s="66">
        <f>RANK(L187,$L$7:$L$328)</f>
        <v>177</v>
      </c>
      <c r="O187" s="67">
        <v>58.49</v>
      </c>
      <c r="P187" s="65">
        <v>263</v>
      </c>
      <c r="Q187" s="66">
        <f t="shared" si="10"/>
        <v>210</v>
      </c>
      <c r="R187" s="67">
        <v>168.01</v>
      </c>
      <c r="S187" s="68">
        <v>263</v>
      </c>
      <c r="T187" s="66">
        <f t="shared" si="11"/>
        <v>181</v>
      </c>
    </row>
    <row r="188" spans="1:20" s="62" customFormat="1" ht="18" hidden="1" customHeight="1">
      <c r="A188" s="226" t="s">
        <v>64</v>
      </c>
      <c r="B188" s="63">
        <v>57.02</v>
      </c>
      <c r="C188" s="64">
        <v>27.52</v>
      </c>
      <c r="D188" s="64">
        <v>56.03</v>
      </c>
      <c r="E188" s="65">
        <v>370</v>
      </c>
      <c r="F188" s="66">
        <f t="shared" si="8"/>
        <v>154</v>
      </c>
      <c r="G188" s="67">
        <v>25.68</v>
      </c>
      <c r="H188" s="64">
        <v>6.2</v>
      </c>
      <c r="I188" s="64">
        <v>31.89</v>
      </c>
      <c r="J188" s="65">
        <v>367</v>
      </c>
      <c r="K188" s="66">
        <f t="shared" si="9"/>
        <v>180</v>
      </c>
      <c r="L188" s="67">
        <v>22.93</v>
      </c>
      <c r="M188" s="65">
        <v>367</v>
      </c>
      <c r="N188" s="66">
        <f>RANK(L188,$L$7:$L$328)</f>
        <v>195</v>
      </c>
      <c r="O188" s="67">
        <v>58.08</v>
      </c>
      <c r="P188" s="65">
        <v>355</v>
      </c>
      <c r="Q188" s="66">
        <f t="shared" si="10"/>
        <v>214</v>
      </c>
      <c r="R188" s="67">
        <v>167.7</v>
      </c>
      <c r="S188" s="68">
        <v>355</v>
      </c>
      <c r="T188" s="66">
        <f t="shared" si="11"/>
        <v>182</v>
      </c>
    </row>
    <row r="189" spans="1:20" s="62" customFormat="1" ht="18" hidden="1" customHeight="1">
      <c r="A189" s="226" t="s">
        <v>211</v>
      </c>
      <c r="B189" s="63">
        <v>60.39</v>
      </c>
      <c r="C189" s="64">
        <v>24.89</v>
      </c>
      <c r="D189" s="64">
        <v>55.09</v>
      </c>
      <c r="E189" s="65">
        <v>264</v>
      </c>
      <c r="F189" s="66">
        <f t="shared" si="8"/>
        <v>169</v>
      </c>
      <c r="G189" s="67">
        <v>23.79</v>
      </c>
      <c r="H189" s="64">
        <v>4.6900000000000004</v>
      </c>
      <c r="I189" s="64">
        <v>28.48</v>
      </c>
      <c r="J189" s="65">
        <v>263</v>
      </c>
      <c r="K189" s="66">
        <f t="shared" si="9"/>
        <v>218</v>
      </c>
      <c r="L189" s="67">
        <v>22.88</v>
      </c>
      <c r="M189" s="65">
        <v>262</v>
      </c>
      <c r="N189" s="66">
        <f>RANK(L189,$L$7:$L$328)</f>
        <v>197</v>
      </c>
      <c r="O189" s="67">
        <v>60.92</v>
      </c>
      <c r="P189" s="65">
        <v>264</v>
      </c>
      <c r="Q189" s="66">
        <f t="shared" si="10"/>
        <v>175</v>
      </c>
      <c r="R189" s="67">
        <v>167.03</v>
      </c>
      <c r="S189" s="68">
        <v>264</v>
      </c>
      <c r="T189" s="66">
        <f t="shared" si="11"/>
        <v>183</v>
      </c>
    </row>
    <row r="190" spans="1:20" s="62" customFormat="1" ht="18" hidden="1" customHeight="1">
      <c r="A190" s="226" t="s">
        <v>53</v>
      </c>
      <c r="B190" s="63">
        <v>60.51</v>
      </c>
      <c r="C190" s="64">
        <v>24.64</v>
      </c>
      <c r="D190" s="64">
        <v>54.89</v>
      </c>
      <c r="E190" s="65">
        <v>113</v>
      </c>
      <c r="F190" s="66">
        <f t="shared" si="8"/>
        <v>175</v>
      </c>
      <c r="G190" s="67">
        <v>28.65</v>
      </c>
      <c r="H190" s="64">
        <v>6.1</v>
      </c>
      <c r="I190" s="64">
        <v>34.75</v>
      </c>
      <c r="J190" s="65">
        <v>113</v>
      </c>
      <c r="K190" s="66">
        <f t="shared" si="9"/>
        <v>152</v>
      </c>
      <c r="L190" s="67">
        <v>26.35</v>
      </c>
      <c r="M190" s="65">
        <v>112</v>
      </c>
      <c r="N190" s="66">
        <f>RANK(L190,$L$7:$L$328)</f>
        <v>133</v>
      </c>
      <c r="O190" s="67">
        <v>61.28</v>
      </c>
      <c r="P190" s="65">
        <v>78</v>
      </c>
      <c r="Q190" s="66">
        <f t="shared" si="10"/>
        <v>166</v>
      </c>
      <c r="R190" s="67">
        <v>167</v>
      </c>
      <c r="S190" s="68">
        <v>78</v>
      </c>
      <c r="T190" s="66">
        <f t="shared" si="11"/>
        <v>184</v>
      </c>
    </row>
    <row r="191" spans="1:20" s="62" customFormat="1" ht="18" hidden="1" customHeight="1" thickBot="1">
      <c r="A191" s="227" t="s">
        <v>55</v>
      </c>
      <c r="B191" s="69">
        <v>59.32</v>
      </c>
      <c r="C191" s="70">
        <v>24.97</v>
      </c>
      <c r="D191" s="70">
        <v>54.63</v>
      </c>
      <c r="E191" s="71">
        <v>29</v>
      </c>
      <c r="F191" s="72">
        <f t="shared" si="8"/>
        <v>181</v>
      </c>
      <c r="G191" s="73">
        <v>24.07</v>
      </c>
      <c r="H191" s="70">
        <v>8.19</v>
      </c>
      <c r="I191" s="70">
        <v>32.26</v>
      </c>
      <c r="J191" s="71">
        <v>29</v>
      </c>
      <c r="K191" s="72">
        <f t="shared" si="9"/>
        <v>176</v>
      </c>
      <c r="L191" s="73">
        <v>20.67</v>
      </c>
      <c r="M191" s="71">
        <v>27</v>
      </c>
      <c r="N191" s="72">
        <f>RANK(L191,$L$7:$L$328)</f>
        <v>231</v>
      </c>
      <c r="O191" s="73">
        <v>60.76</v>
      </c>
      <c r="P191" s="71">
        <v>29</v>
      </c>
      <c r="Q191" s="72">
        <f t="shared" si="10"/>
        <v>178</v>
      </c>
      <c r="R191" s="73">
        <v>166.89</v>
      </c>
      <c r="S191" s="74">
        <v>29</v>
      </c>
      <c r="T191" s="72">
        <f t="shared" si="11"/>
        <v>185</v>
      </c>
    </row>
    <row r="192" spans="1:20" s="62" customFormat="1" ht="18" hidden="1" customHeight="1">
      <c r="A192" s="226" t="s">
        <v>218</v>
      </c>
      <c r="B192" s="63">
        <v>57.87</v>
      </c>
      <c r="C192" s="64">
        <v>24.43</v>
      </c>
      <c r="D192" s="64">
        <v>53.37</v>
      </c>
      <c r="E192" s="65">
        <v>504</v>
      </c>
      <c r="F192" s="66">
        <f t="shared" si="8"/>
        <v>199</v>
      </c>
      <c r="G192" s="67">
        <v>22.26</v>
      </c>
      <c r="H192" s="64">
        <v>7.64</v>
      </c>
      <c r="I192" s="64">
        <v>29.9</v>
      </c>
      <c r="J192" s="65">
        <v>502</v>
      </c>
      <c r="K192" s="66">
        <f t="shared" si="9"/>
        <v>198</v>
      </c>
      <c r="L192" s="67">
        <v>23.35</v>
      </c>
      <c r="M192" s="65">
        <v>501</v>
      </c>
      <c r="N192" s="66">
        <f>RANK(L192,$L$7:$L$328)</f>
        <v>183</v>
      </c>
      <c r="O192" s="67">
        <v>60.58</v>
      </c>
      <c r="P192" s="65">
        <v>503</v>
      </c>
      <c r="Q192" s="66">
        <f t="shared" si="10"/>
        <v>183</v>
      </c>
      <c r="R192" s="67">
        <v>166.87</v>
      </c>
      <c r="S192" s="68">
        <v>503</v>
      </c>
      <c r="T192" s="66">
        <f t="shared" si="11"/>
        <v>186</v>
      </c>
    </row>
    <row r="193" spans="1:20" s="62" customFormat="1" ht="18" hidden="1" customHeight="1">
      <c r="A193" s="226" t="s">
        <v>420</v>
      </c>
      <c r="B193" s="63">
        <v>59.8</v>
      </c>
      <c r="C193" s="64">
        <v>23.02</v>
      </c>
      <c r="D193" s="64">
        <v>52.93</v>
      </c>
      <c r="E193" s="65">
        <v>484</v>
      </c>
      <c r="F193" s="66">
        <f t="shared" si="8"/>
        <v>204</v>
      </c>
      <c r="G193" s="67">
        <v>24.84</v>
      </c>
      <c r="H193" s="64">
        <v>3.95</v>
      </c>
      <c r="I193" s="64">
        <v>28.79</v>
      </c>
      <c r="J193" s="65">
        <v>483</v>
      </c>
      <c r="K193" s="66">
        <f t="shared" si="9"/>
        <v>214</v>
      </c>
      <c r="L193" s="67">
        <v>25.36</v>
      </c>
      <c r="M193" s="65">
        <v>482</v>
      </c>
      <c r="N193" s="66">
        <f>RANK(L193,$L$7:$L$328)</f>
        <v>149</v>
      </c>
      <c r="O193" s="67">
        <v>61.15</v>
      </c>
      <c r="P193" s="65">
        <v>465</v>
      </c>
      <c r="Q193" s="66">
        <f t="shared" si="10"/>
        <v>170</v>
      </c>
      <c r="R193" s="67">
        <v>166.36</v>
      </c>
      <c r="S193" s="68">
        <v>465</v>
      </c>
      <c r="T193" s="66">
        <f t="shared" si="11"/>
        <v>187</v>
      </c>
    </row>
    <row r="194" spans="1:20" s="62" customFormat="1" ht="18" hidden="1" customHeight="1">
      <c r="A194" s="226" t="s">
        <v>185</v>
      </c>
      <c r="B194" s="63">
        <v>55.65</v>
      </c>
      <c r="C194" s="64">
        <v>20.32</v>
      </c>
      <c r="D194" s="64">
        <v>48.14</v>
      </c>
      <c r="E194" s="65">
        <v>262</v>
      </c>
      <c r="F194" s="66">
        <f t="shared" si="8"/>
        <v>252</v>
      </c>
      <c r="G194" s="67">
        <v>25.91</v>
      </c>
      <c r="H194" s="64">
        <v>6.07</v>
      </c>
      <c r="I194" s="64">
        <v>31.98</v>
      </c>
      <c r="J194" s="65">
        <v>261</v>
      </c>
      <c r="K194" s="66">
        <f t="shared" si="9"/>
        <v>178</v>
      </c>
      <c r="L194" s="67">
        <v>24.87</v>
      </c>
      <c r="M194" s="65">
        <v>256</v>
      </c>
      <c r="N194" s="66">
        <f>RANK(L194,$L$7:$L$328)</f>
        <v>154</v>
      </c>
      <c r="O194" s="67">
        <v>63.87</v>
      </c>
      <c r="P194" s="65">
        <v>215</v>
      </c>
      <c r="Q194" s="66">
        <f t="shared" si="10"/>
        <v>130</v>
      </c>
      <c r="R194" s="67">
        <v>166.35</v>
      </c>
      <c r="S194" s="68">
        <v>215</v>
      </c>
      <c r="T194" s="66">
        <f t="shared" si="11"/>
        <v>188</v>
      </c>
    </row>
    <row r="195" spans="1:20" s="62" customFormat="1" ht="18" hidden="1" customHeight="1">
      <c r="A195" s="226" t="s">
        <v>237</v>
      </c>
      <c r="B195" s="63">
        <v>58.45</v>
      </c>
      <c r="C195" s="64">
        <v>24.25</v>
      </c>
      <c r="D195" s="64">
        <v>53.47</v>
      </c>
      <c r="E195" s="65">
        <v>76</v>
      </c>
      <c r="F195" s="66">
        <f t="shared" si="8"/>
        <v>197</v>
      </c>
      <c r="G195" s="67">
        <v>21.93</v>
      </c>
      <c r="H195" s="64">
        <v>4.93</v>
      </c>
      <c r="I195" s="64">
        <v>26.87</v>
      </c>
      <c r="J195" s="65">
        <v>76</v>
      </c>
      <c r="K195" s="66">
        <f t="shared" si="9"/>
        <v>231</v>
      </c>
      <c r="L195" s="67">
        <v>23.76</v>
      </c>
      <c r="M195" s="65">
        <v>75</v>
      </c>
      <c r="N195" s="66">
        <f>RANK(L195,$L$7:$L$328)</f>
        <v>172</v>
      </c>
      <c r="O195" s="67">
        <v>62.28</v>
      </c>
      <c r="P195" s="65">
        <v>72</v>
      </c>
      <c r="Q195" s="66">
        <f t="shared" si="10"/>
        <v>148</v>
      </c>
      <c r="R195" s="67">
        <v>166.28</v>
      </c>
      <c r="S195" s="68">
        <v>72</v>
      </c>
      <c r="T195" s="66">
        <f t="shared" si="11"/>
        <v>189</v>
      </c>
    </row>
    <row r="196" spans="1:20" s="62" customFormat="1" ht="18" hidden="1" customHeight="1" thickBot="1">
      <c r="A196" s="227" t="s">
        <v>226</v>
      </c>
      <c r="B196" s="69">
        <v>56.42</v>
      </c>
      <c r="C196" s="70">
        <v>24</v>
      </c>
      <c r="D196" s="70">
        <v>52.22</v>
      </c>
      <c r="E196" s="71">
        <v>264</v>
      </c>
      <c r="F196" s="72">
        <f t="shared" si="8"/>
        <v>212</v>
      </c>
      <c r="G196" s="73">
        <v>25.98</v>
      </c>
      <c r="H196" s="70">
        <v>7.49</v>
      </c>
      <c r="I196" s="70">
        <v>33.479999999999997</v>
      </c>
      <c r="J196" s="71">
        <v>264</v>
      </c>
      <c r="K196" s="72">
        <f t="shared" si="9"/>
        <v>164</v>
      </c>
      <c r="L196" s="73">
        <v>23.26</v>
      </c>
      <c r="M196" s="71">
        <v>263</v>
      </c>
      <c r="N196" s="72">
        <f>RANK(L196,$L$7:$L$328)</f>
        <v>187</v>
      </c>
      <c r="O196" s="73">
        <v>56.93</v>
      </c>
      <c r="P196" s="71">
        <v>261</v>
      </c>
      <c r="Q196" s="72">
        <f t="shared" si="10"/>
        <v>229</v>
      </c>
      <c r="R196" s="73">
        <v>166.03</v>
      </c>
      <c r="S196" s="74">
        <v>261</v>
      </c>
      <c r="T196" s="72">
        <f t="shared" si="11"/>
        <v>190</v>
      </c>
    </row>
    <row r="197" spans="1:20" s="62" customFormat="1" ht="18" customHeight="1">
      <c r="A197" s="226" t="s">
        <v>73</v>
      </c>
      <c r="B197" s="63">
        <v>59.03</v>
      </c>
      <c r="C197" s="64">
        <v>23.97</v>
      </c>
      <c r="D197" s="64">
        <v>53.48</v>
      </c>
      <c r="E197" s="65">
        <v>464</v>
      </c>
      <c r="F197" s="66">
        <f t="shared" si="8"/>
        <v>196</v>
      </c>
      <c r="G197" s="67">
        <v>26.15</v>
      </c>
      <c r="H197" s="64">
        <v>5.41</v>
      </c>
      <c r="I197" s="64">
        <v>31.56</v>
      </c>
      <c r="J197" s="65">
        <v>461</v>
      </c>
      <c r="K197" s="66">
        <f t="shared" si="9"/>
        <v>187</v>
      </c>
      <c r="L197" s="67">
        <v>22.31</v>
      </c>
      <c r="M197" s="65">
        <v>456</v>
      </c>
      <c r="N197" s="66">
        <f>RANK(L197,$L$7:$L$328)</f>
        <v>205</v>
      </c>
      <c r="O197" s="67">
        <v>58.83</v>
      </c>
      <c r="P197" s="65">
        <v>462</v>
      </c>
      <c r="Q197" s="66">
        <f t="shared" si="10"/>
        <v>208</v>
      </c>
      <c r="R197" s="67">
        <v>165.68</v>
      </c>
      <c r="S197" s="68">
        <v>462</v>
      </c>
      <c r="T197" s="66">
        <f t="shared" si="11"/>
        <v>191</v>
      </c>
    </row>
    <row r="198" spans="1:20" s="62" customFormat="1" ht="18" customHeight="1">
      <c r="A198" s="226" t="s">
        <v>254</v>
      </c>
      <c r="B198" s="63">
        <v>60.27</v>
      </c>
      <c r="C198" s="64">
        <v>25.99</v>
      </c>
      <c r="D198" s="64">
        <v>56.13</v>
      </c>
      <c r="E198" s="65">
        <v>519</v>
      </c>
      <c r="F198" s="66">
        <f t="shared" si="8"/>
        <v>152</v>
      </c>
      <c r="G198" s="67">
        <v>21.83</v>
      </c>
      <c r="H198" s="64">
        <v>5.71</v>
      </c>
      <c r="I198" s="64">
        <v>27.54</v>
      </c>
      <c r="J198" s="65">
        <v>519</v>
      </c>
      <c r="K198" s="66">
        <f t="shared" si="9"/>
        <v>226</v>
      </c>
      <c r="L198" s="67">
        <v>23.25</v>
      </c>
      <c r="M198" s="65">
        <v>519</v>
      </c>
      <c r="N198" s="66">
        <f>RANK(L198,$L$7:$L$328)</f>
        <v>188</v>
      </c>
      <c r="O198" s="67">
        <v>58.33</v>
      </c>
      <c r="P198" s="65">
        <v>519</v>
      </c>
      <c r="Q198" s="66">
        <f t="shared" si="10"/>
        <v>213</v>
      </c>
      <c r="R198" s="67">
        <v>165.26</v>
      </c>
      <c r="S198" s="68">
        <v>519</v>
      </c>
      <c r="T198" s="66">
        <f t="shared" si="11"/>
        <v>192</v>
      </c>
    </row>
    <row r="199" spans="1:20" s="62" customFormat="1" ht="18" customHeight="1">
      <c r="A199" s="226" t="s">
        <v>430</v>
      </c>
      <c r="B199" s="63">
        <v>55.03</v>
      </c>
      <c r="C199" s="64">
        <v>23.93</v>
      </c>
      <c r="D199" s="64">
        <v>51.44</v>
      </c>
      <c r="E199" s="65">
        <v>126</v>
      </c>
      <c r="F199" s="66">
        <f t="shared" ref="F199:F262" si="12">RANK(D199,$D$7:$D$328)</f>
        <v>216</v>
      </c>
      <c r="G199" s="67">
        <v>23.7</v>
      </c>
      <c r="H199" s="64">
        <v>5.18</v>
      </c>
      <c r="I199" s="64">
        <v>28.88</v>
      </c>
      <c r="J199" s="65">
        <v>126</v>
      </c>
      <c r="K199" s="66">
        <f t="shared" ref="K199:K262" si="13">RANK(I199,$I$7:$I$328)</f>
        <v>212</v>
      </c>
      <c r="L199" s="67">
        <v>23.34</v>
      </c>
      <c r="M199" s="65">
        <v>126</v>
      </c>
      <c r="N199" s="66">
        <f>RANK(L199,$L$7:$L$328)</f>
        <v>184</v>
      </c>
      <c r="O199" s="67">
        <v>61.49</v>
      </c>
      <c r="P199" s="65">
        <v>126</v>
      </c>
      <c r="Q199" s="66">
        <f t="shared" ref="Q199:Q262" si="14">IFERROR(RANK(O199,$O$7:$O$328),"")</f>
        <v>161</v>
      </c>
      <c r="R199" s="67">
        <v>165.15</v>
      </c>
      <c r="S199" s="68">
        <v>126</v>
      </c>
      <c r="T199" s="66">
        <f t="shared" ref="T199:T262" si="15">IFERROR(RANK(R199,$R$7:$R$328),"")</f>
        <v>193</v>
      </c>
    </row>
    <row r="200" spans="1:20" s="62" customFormat="1" ht="18" customHeight="1">
      <c r="A200" s="226" t="s">
        <v>429</v>
      </c>
      <c r="B200" s="63">
        <v>56.27</v>
      </c>
      <c r="C200" s="64">
        <v>23.71</v>
      </c>
      <c r="D200" s="64">
        <v>51.84</v>
      </c>
      <c r="E200" s="65">
        <v>100</v>
      </c>
      <c r="F200" s="66">
        <f t="shared" si="12"/>
        <v>215</v>
      </c>
      <c r="G200" s="67">
        <v>26.13</v>
      </c>
      <c r="H200" s="64">
        <v>7.61</v>
      </c>
      <c r="I200" s="64">
        <v>33.74</v>
      </c>
      <c r="J200" s="65">
        <v>99</v>
      </c>
      <c r="K200" s="66">
        <f t="shared" si="13"/>
        <v>160</v>
      </c>
      <c r="L200" s="67">
        <v>22.38</v>
      </c>
      <c r="M200" s="65">
        <v>98</v>
      </c>
      <c r="N200" s="66">
        <f>RANK(L200,$L$7:$L$328)</f>
        <v>204</v>
      </c>
      <c r="O200" s="67">
        <v>57.52</v>
      </c>
      <c r="P200" s="65">
        <v>100</v>
      </c>
      <c r="Q200" s="66">
        <f t="shared" si="14"/>
        <v>223</v>
      </c>
      <c r="R200" s="67">
        <v>164.69</v>
      </c>
      <c r="S200" s="68">
        <v>100</v>
      </c>
      <c r="T200" s="66">
        <f t="shared" si="15"/>
        <v>194</v>
      </c>
    </row>
    <row r="201" spans="1:20" s="62" customFormat="1" ht="18" customHeight="1" thickBot="1">
      <c r="A201" s="227" t="s">
        <v>433</v>
      </c>
      <c r="B201" s="69">
        <v>57.78</v>
      </c>
      <c r="C201" s="70">
        <v>24.65</v>
      </c>
      <c r="D201" s="70">
        <v>53.54</v>
      </c>
      <c r="E201" s="71">
        <v>180</v>
      </c>
      <c r="F201" s="72">
        <f t="shared" si="12"/>
        <v>195</v>
      </c>
      <c r="G201" s="73">
        <v>23.7</v>
      </c>
      <c r="H201" s="70">
        <v>6.56</v>
      </c>
      <c r="I201" s="70">
        <v>30.26</v>
      </c>
      <c r="J201" s="71">
        <v>180</v>
      </c>
      <c r="K201" s="72">
        <f t="shared" si="13"/>
        <v>195</v>
      </c>
      <c r="L201" s="73">
        <v>23.19</v>
      </c>
      <c r="M201" s="71">
        <v>180</v>
      </c>
      <c r="N201" s="72">
        <f>RANK(L201,$L$7:$L$328)</f>
        <v>190</v>
      </c>
      <c r="O201" s="73">
        <v>57.54</v>
      </c>
      <c r="P201" s="71">
        <v>180</v>
      </c>
      <c r="Q201" s="72">
        <f t="shared" si="14"/>
        <v>221</v>
      </c>
      <c r="R201" s="73">
        <v>164.53</v>
      </c>
      <c r="S201" s="74">
        <v>180</v>
      </c>
      <c r="T201" s="72">
        <f t="shared" si="15"/>
        <v>195</v>
      </c>
    </row>
    <row r="202" spans="1:20" s="62" customFormat="1" ht="18" customHeight="1">
      <c r="A202" s="226" t="s">
        <v>65</v>
      </c>
      <c r="B202" s="63">
        <v>58.75</v>
      </c>
      <c r="C202" s="64">
        <v>23.33</v>
      </c>
      <c r="D202" s="64">
        <v>52.71</v>
      </c>
      <c r="E202" s="65">
        <v>314</v>
      </c>
      <c r="F202" s="66">
        <f t="shared" si="12"/>
        <v>207</v>
      </c>
      <c r="G202" s="67">
        <v>23.18</v>
      </c>
      <c r="H202" s="64">
        <v>6.4</v>
      </c>
      <c r="I202" s="64">
        <v>29.58</v>
      </c>
      <c r="J202" s="65">
        <v>314</v>
      </c>
      <c r="K202" s="66">
        <f t="shared" si="13"/>
        <v>207</v>
      </c>
      <c r="L202" s="67">
        <v>21.86</v>
      </c>
      <c r="M202" s="65">
        <v>314</v>
      </c>
      <c r="N202" s="66">
        <f>RANK(L202,$L$7:$L$328)</f>
        <v>211</v>
      </c>
      <c r="O202" s="67">
        <v>60.4</v>
      </c>
      <c r="P202" s="65">
        <v>309</v>
      </c>
      <c r="Q202" s="66">
        <f t="shared" si="14"/>
        <v>187</v>
      </c>
      <c r="R202" s="67">
        <v>164.36</v>
      </c>
      <c r="S202" s="68">
        <v>309</v>
      </c>
      <c r="T202" s="66">
        <f t="shared" si="15"/>
        <v>196</v>
      </c>
    </row>
    <row r="203" spans="1:20" s="62" customFormat="1" ht="18" customHeight="1">
      <c r="A203" s="226" t="s">
        <v>200</v>
      </c>
      <c r="B203" s="63">
        <v>56.86</v>
      </c>
      <c r="C203" s="64">
        <v>22.28</v>
      </c>
      <c r="D203" s="64">
        <v>50.71</v>
      </c>
      <c r="E203" s="65">
        <v>235</v>
      </c>
      <c r="F203" s="66">
        <f t="shared" si="12"/>
        <v>228</v>
      </c>
      <c r="G203" s="67">
        <v>25.18</v>
      </c>
      <c r="H203" s="64">
        <v>7.79</v>
      </c>
      <c r="I203" s="64">
        <v>32.97</v>
      </c>
      <c r="J203" s="65">
        <v>235</v>
      </c>
      <c r="K203" s="66">
        <f t="shared" si="13"/>
        <v>172</v>
      </c>
      <c r="L203" s="67">
        <v>23.18</v>
      </c>
      <c r="M203" s="65">
        <v>235</v>
      </c>
      <c r="N203" s="66">
        <f>RANK(L203,$L$7:$L$328)</f>
        <v>191</v>
      </c>
      <c r="O203" s="67">
        <v>57.53</v>
      </c>
      <c r="P203" s="65">
        <v>235</v>
      </c>
      <c r="Q203" s="66">
        <f t="shared" si="14"/>
        <v>222</v>
      </c>
      <c r="R203" s="67">
        <v>164.11</v>
      </c>
      <c r="S203" s="68">
        <v>235</v>
      </c>
      <c r="T203" s="66">
        <f t="shared" si="15"/>
        <v>197</v>
      </c>
    </row>
    <row r="204" spans="1:20" s="62" customFormat="1" ht="18" customHeight="1">
      <c r="A204" s="226" t="s">
        <v>428</v>
      </c>
      <c r="B204" s="63">
        <v>61.1</v>
      </c>
      <c r="C204" s="64">
        <v>22.81</v>
      </c>
      <c r="D204" s="64">
        <v>53.36</v>
      </c>
      <c r="E204" s="65">
        <v>461</v>
      </c>
      <c r="F204" s="66">
        <f t="shared" si="12"/>
        <v>200</v>
      </c>
      <c r="G204" s="67">
        <v>21.91</v>
      </c>
      <c r="H204" s="64">
        <v>6.68</v>
      </c>
      <c r="I204" s="64">
        <v>28.59</v>
      </c>
      <c r="J204" s="65">
        <v>460</v>
      </c>
      <c r="K204" s="66">
        <f t="shared" si="13"/>
        <v>216</v>
      </c>
      <c r="L204" s="67">
        <v>22.69</v>
      </c>
      <c r="M204" s="65">
        <v>458</v>
      </c>
      <c r="N204" s="66">
        <f>RANK(L204,$L$7:$L$328)</f>
        <v>200</v>
      </c>
      <c r="O204" s="67">
        <v>59.64</v>
      </c>
      <c r="P204" s="65">
        <v>428</v>
      </c>
      <c r="Q204" s="66">
        <f t="shared" si="14"/>
        <v>194</v>
      </c>
      <c r="R204" s="67">
        <v>164.07</v>
      </c>
      <c r="S204" s="68">
        <v>428</v>
      </c>
      <c r="T204" s="66">
        <f t="shared" si="15"/>
        <v>198</v>
      </c>
    </row>
    <row r="205" spans="1:20" s="62" customFormat="1" ht="18" customHeight="1">
      <c r="A205" s="226" t="s">
        <v>212</v>
      </c>
      <c r="B205" s="63">
        <v>58.87</v>
      </c>
      <c r="C205" s="64">
        <v>21.12</v>
      </c>
      <c r="D205" s="64">
        <v>50.56</v>
      </c>
      <c r="E205" s="65">
        <v>428</v>
      </c>
      <c r="F205" s="66">
        <f t="shared" si="12"/>
        <v>232</v>
      </c>
      <c r="G205" s="67">
        <v>24</v>
      </c>
      <c r="H205" s="64">
        <v>4.87</v>
      </c>
      <c r="I205" s="64">
        <v>28.87</v>
      </c>
      <c r="J205" s="65">
        <v>425</v>
      </c>
      <c r="K205" s="66">
        <f t="shared" si="13"/>
        <v>213</v>
      </c>
      <c r="L205" s="67">
        <v>24.13</v>
      </c>
      <c r="M205" s="65">
        <v>424</v>
      </c>
      <c r="N205" s="66">
        <f>RANK(L205,$L$7:$L$328)</f>
        <v>168</v>
      </c>
      <c r="O205" s="67">
        <v>60.64</v>
      </c>
      <c r="P205" s="65">
        <v>424</v>
      </c>
      <c r="Q205" s="66">
        <f t="shared" si="14"/>
        <v>181</v>
      </c>
      <c r="R205" s="67">
        <v>163.92</v>
      </c>
      <c r="S205" s="68">
        <v>424</v>
      </c>
      <c r="T205" s="66">
        <f t="shared" si="15"/>
        <v>199</v>
      </c>
    </row>
    <row r="206" spans="1:20" s="62" customFormat="1" ht="18" customHeight="1" thickBot="1">
      <c r="A206" s="227" t="s">
        <v>427</v>
      </c>
      <c r="B206" s="69">
        <v>54.16</v>
      </c>
      <c r="C206" s="70">
        <v>27.44</v>
      </c>
      <c r="D206" s="70">
        <v>54.52</v>
      </c>
      <c r="E206" s="71">
        <v>122</v>
      </c>
      <c r="F206" s="72">
        <f t="shared" si="12"/>
        <v>182</v>
      </c>
      <c r="G206" s="73">
        <v>22.56</v>
      </c>
      <c r="H206" s="70">
        <v>6.53</v>
      </c>
      <c r="I206" s="70">
        <v>29.1</v>
      </c>
      <c r="J206" s="71">
        <v>121</v>
      </c>
      <c r="K206" s="72">
        <f t="shared" si="13"/>
        <v>211</v>
      </c>
      <c r="L206" s="73">
        <v>23.01</v>
      </c>
      <c r="M206" s="71">
        <v>118</v>
      </c>
      <c r="N206" s="72">
        <f>RANK(L206,$L$7:$L$328)</f>
        <v>194</v>
      </c>
      <c r="O206" s="73">
        <v>57.32</v>
      </c>
      <c r="P206" s="71">
        <v>120</v>
      </c>
      <c r="Q206" s="72">
        <f t="shared" si="14"/>
        <v>228</v>
      </c>
      <c r="R206" s="73">
        <v>163.75</v>
      </c>
      <c r="S206" s="74">
        <v>120</v>
      </c>
      <c r="T206" s="72">
        <f t="shared" si="15"/>
        <v>200</v>
      </c>
    </row>
    <row r="207" spans="1:20" s="62" customFormat="1" ht="18" customHeight="1">
      <c r="A207" s="226" t="s">
        <v>431</v>
      </c>
      <c r="B207" s="63">
        <v>55.97</v>
      </c>
      <c r="C207" s="64">
        <v>23.25</v>
      </c>
      <c r="D207" s="64">
        <v>51.24</v>
      </c>
      <c r="E207" s="65">
        <v>135</v>
      </c>
      <c r="F207" s="66">
        <f t="shared" si="12"/>
        <v>219</v>
      </c>
      <c r="G207" s="67">
        <v>24.7</v>
      </c>
      <c r="H207" s="64">
        <v>4.95</v>
      </c>
      <c r="I207" s="64">
        <v>29.65</v>
      </c>
      <c r="J207" s="65">
        <v>135</v>
      </c>
      <c r="K207" s="66">
        <f t="shared" si="13"/>
        <v>203</v>
      </c>
      <c r="L207" s="67">
        <v>23.31</v>
      </c>
      <c r="M207" s="65">
        <v>134</v>
      </c>
      <c r="N207" s="66">
        <f>RANK(L207,$L$7:$L$328)</f>
        <v>185</v>
      </c>
      <c r="O207" s="67">
        <v>59.22</v>
      </c>
      <c r="P207" s="65">
        <v>134</v>
      </c>
      <c r="Q207" s="66">
        <f t="shared" si="14"/>
        <v>203</v>
      </c>
      <c r="R207" s="67">
        <v>163.59</v>
      </c>
      <c r="S207" s="68">
        <v>134</v>
      </c>
      <c r="T207" s="66">
        <f t="shared" si="15"/>
        <v>201</v>
      </c>
    </row>
    <row r="208" spans="1:20" s="62" customFormat="1" ht="18" customHeight="1">
      <c r="A208" s="226" t="s">
        <v>205</v>
      </c>
      <c r="B208" s="63">
        <v>60.91</v>
      </c>
      <c r="C208" s="64">
        <v>23.57</v>
      </c>
      <c r="D208" s="64">
        <v>54.03</v>
      </c>
      <c r="E208" s="65">
        <v>449</v>
      </c>
      <c r="F208" s="66">
        <f t="shared" si="12"/>
        <v>190</v>
      </c>
      <c r="G208" s="67">
        <v>21.97</v>
      </c>
      <c r="H208" s="64">
        <v>5.01</v>
      </c>
      <c r="I208" s="64">
        <v>26.98</v>
      </c>
      <c r="J208" s="65">
        <v>449</v>
      </c>
      <c r="K208" s="66">
        <f t="shared" si="13"/>
        <v>230</v>
      </c>
      <c r="L208" s="67">
        <v>22.28</v>
      </c>
      <c r="M208" s="65">
        <v>447</v>
      </c>
      <c r="N208" s="66">
        <f>RANK(L208,$L$7:$L$328)</f>
        <v>206</v>
      </c>
      <c r="O208" s="67">
        <v>61.46</v>
      </c>
      <c r="P208" s="65">
        <v>380</v>
      </c>
      <c r="Q208" s="66">
        <f t="shared" si="14"/>
        <v>162</v>
      </c>
      <c r="R208" s="67">
        <v>163.44</v>
      </c>
      <c r="S208" s="68">
        <v>380</v>
      </c>
      <c r="T208" s="66">
        <f t="shared" si="15"/>
        <v>202</v>
      </c>
    </row>
    <row r="209" spans="1:20" s="62" customFormat="1" ht="18" customHeight="1">
      <c r="A209" s="226" t="s">
        <v>231</v>
      </c>
      <c r="B209" s="63">
        <v>57.55</v>
      </c>
      <c r="C209" s="64">
        <v>24.08</v>
      </c>
      <c r="D209" s="64">
        <v>52.85</v>
      </c>
      <c r="E209" s="65">
        <v>38</v>
      </c>
      <c r="F209" s="66">
        <f t="shared" si="12"/>
        <v>205</v>
      </c>
      <c r="G209" s="67">
        <v>22.05</v>
      </c>
      <c r="H209" s="64">
        <v>5.68</v>
      </c>
      <c r="I209" s="64">
        <v>27.74</v>
      </c>
      <c r="J209" s="65">
        <v>38</v>
      </c>
      <c r="K209" s="66">
        <f t="shared" si="13"/>
        <v>225</v>
      </c>
      <c r="L209" s="67">
        <v>21.45</v>
      </c>
      <c r="M209" s="65">
        <v>38</v>
      </c>
      <c r="N209" s="66">
        <f>RANK(L209,$L$7:$L$328)</f>
        <v>217</v>
      </c>
      <c r="O209" s="67">
        <v>61.26</v>
      </c>
      <c r="P209" s="65">
        <v>38</v>
      </c>
      <c r="Q209" s="66">
        <f t="shared" si="14"/>
        <v>167</v>
      </c>
      <c r="R209" s="67">
        <v>163.30000000000001</v>
      </c>
      <c r="S209" s="68">
        <v>38</v>
      </c>
      <c r="T209" s="66">
        <f t="shared" si="15"/>
        <v>203</v>
      </c>
    </row>
    <row r="210" spans="1:20" s="62" customFormat="1" ht="18" customHeight="1">
      <c r="A210" s="226" t="s">
        <v>209</v>
      </c>
      <c r="B210" s="63">
        <v>57.78</v>
      </c>
      <c r="C210" s="64">
        <v>23.27</v>
      </c>
      <c r="D210" s="64">
        <v>52.16</v>
      </c>
      <c r="E210" s="65">
        <v>438</v>
      </c>
      <c r="F210" s="66">
        <f t="shared" si="12"/>
        <v>213</v>
      </c>
      <c r="G210" s="67">
        <v>23.42</v>
      </c>
      <c r="H210" s="64">
        <v>6.84</v>
      </c>
      <c r="I210" s="64">
        <v>30.26</v>
      </c>
      <c r="J210" s="65">
        <v>437</v>
      </c>
      <c r="K210" s="66">
        <f t="shared" si="13"/>
        <v>195</v>
      </c>
      <c r="L210" s="67">
        <v>23.51</v>
      </c>
      <c r="M210" s="65">
        <v>434</v>
      </c>
      <c r="N210" s="66">
        <f>RANK(L210,$L$7:$L$328)</f>
        <v>180</v>
      </c>
      <c r="O210" s="67">
        <v>57.47</v>
      </c>
      <c r="P210" s="65">
        <v>437</v>
      </c>
      <c r="Q210" s="66">
        <f t="shared" si="14"/>
        <v>224</v>
      </c>
      <c r="R210" s="67">
        <v>163.22</v>
      </c>
      <c r="S210" s="68">
        <v>437</v>
      </c>
      <c r="T210" s="66">
        <f t="shared" si="15"/>
        <v>204</v>
      </c>
    </row>
    <row r="211" spans="1:20" s="62" customFormat="1" ht="18" customHeight="1" thickBot="1">
      <c r="A211" s="227" t="s">
        <v>483</v>
      </c>
      <c r="B211" s="69">
        <v>54.6</v>
      </c>
      <c r="C211" s="70">
        <v>31.63</v>
      </c>
      <c r="D211" s="70">
        <v>58.92</v>
      </c>
      <c r="E211" s="71">
        <v>8</v>
      </c>
      <c r="F211" s="72">
        <f t="shared" si="12"/>
        <v>105</v>
      </c>
      <c r="G211" s="73">
        <v>26.38</v>
      </c>
      <c r="H211" s="70">
        <v>11.88</v>
      </c>
      <c r="I211" s="70">
        <v>38.25</v>
      </c>
      <c r="J211" s="71">
        <v>8</v>
      </c>
      <c r="K211" s="72">
        <f t="shared" si="13"/>
        <v>122</v>
      </c>
      <c r="L211" s="73">
        <v>18.88</v>
      </c>
      <c r="M211" s="71">
        <v>8</v>
      </c>
      <c r="N211" s="72">
        <f>RANK(L211,$L$7:$L$328)</f>
        <v>256</v>
      </c>
      <c r="O211" s="73">
        <v>47</v>
      </c>
      <c r="P211" s="71">
        <v>8</v>
      </c>
      <c r="Q211" s="72">
        <f t="shared" si="14"/>
        <v>290</v>
      </c>
      <c r="R211" s="73">
        <v>163.05000000000001</v>
      </c>
      <c r="S211" s="74">
        <v>8</v>
      </c>
      <c r="T211" s="72">
        <f t="shared" si="15"/>
        <v>205</v>
      </c>
    </row>
    <row r="212" spans="1:20" s="62" customFormat="1" ht="18" customHeight="1">
      <c r="A212" s="226" t="s">
        <v>187</v>
      </c>
      <c r="B212" s="63">
        <v>56.12</v>
      </c>
      <c r="C212" s="64">
        <v>20.53</v>
      </c>
      <c r="D212" s="64">
        <v>48.59</v>
      </c>
      <c r="E212" s="65">
        <v>213</v>
      </c>
      <c r="F212" s="66">
        <f t="shared" si="12"/>
        <v>247</v>
      </c>
      <c r="G212" s="67">
        <v>22.45</v>
      </c>
      <c r="H212" s="64">
        <v>8.36</v>
      </c>
      <c r="I212" s="64">
        <v>30.81</v>
      </c>
      <c r="J212" s="65">
        <v>211</v>
      </c>
      <c r="K212" s="66">
        <f t="shared" si="13"/>
        <v>192</v>
      </c>
      <c r="L212" s="67">
        <v>23.23</v>
      </c>
      <c r="M212" s="65">
        <v>212</v>
      </c>
      <c r="N212" s="66">
        <f>RANK(L212,$L$7:$L$328)</f>
        <v>189</v>
      </c>
      <c r="O212" s="67">
        <v>60.07</v>
      </c>
      <c r="P212" s="65">
        <v>208</v>
      </c>
      <c r="Q212" s="66">
        <f t="shared" si="14"/>
        <v>191</v>
      </c>
      <c r="R212" s="67">
        <v>162.9</v>
      </c>
      <c r="S212" s="68">
        <v>208</v>
      </c>
      <c r="T212" s="66">
        <f t="shared" si="15"/>
        <v>206</v>
      </c>
    </row>
    <row r="213" spans="1:20" s="62" customFormat="1" ht="18" customHeight="1">
      <c r="A213" s="226" t="s">
        <v>434</v>
      </c>
      <c r="B213" s="63">
        <v>55.7</v>
      </c>
      <c r="C213" s="64">
        <v>21.6</v>
      </c>
      <c r="D213" s="64">
        <v>49.45</v>
      </c>
      <c r="E213" s="65">
        <v>170</v>
      </c>
      <c r="F213" s="66">
        <f t="shared" si="12"/>
        <v>239</v>
      </c>
      <c r="G213" s="67">
        <v>22.6</v>
      </c>
      <c r="H213" s="64">
        <v>5.5</v>
      </c>
      <c r="I213" s="64">
        <v>28.1</v>
      </c>
      <c r="J213" s="65">
        <v>169</v>
      </c>
      <c r="K213" s="66">
        <f t="shared" si="13"/>
        <v>223</v>
      </c>
      <c r="L213" s="67">
        <v>24.73</v>
      </c>
      <c r="M213" s="65">
        <v>166</v>
      </c>
      <c r="N213" s="66">
        <f>RANK(L213,$L$7:$L$328)</f>
        <v>155</v>
      </c>
      <c r="O213" s="67">
        <v>60.71</v>
      </c>
      <c r="P213" s="65">
        <v>163</v>
      </c>
      <c r="Q213" s="66">
        <f t="shared" si="14"/>
        <v>179</v>
      </c>
      <c r="R213" s="67">
        <v>162.81</v>
      </c>
      <c r="S213" s="68">
        <v>163</v>
      </c>
      <c r="T213" s="66">
        <f t="shared" si="15"/>
        <v>207</v>
      </c>
    </row>
    <row r="214" spans="1:20" s="62" customFormat="1" ht="18" customHeight="1">
      <c r="A214" s="226" t="s">
        <v>295</v>
      </c>
      <c r="B214" s="63">
        <v>55.87</v>
      </c>
      <c r="C214" s="64">
        <v>23.06</v>
      </c>
      <c r="D214" s="64">
        <v>51</v>
      </c>
      <c r="E214" s="65">
        <v>128</v>
      </c>
      <c r="F214" s="66">
        <f t="shared" si="12"/>
        <v>222</v>
      </c>
      <c r="G214" s="67">
        <v>24.21</v>
      </c>
      <c r="H214" s="64">
        <v>5.77</v>
      </c>
      <c r="I214" s="64">
        <v>29.98</v>
      </c>
      <c r="J214" s="65">
        <v>127</v>
      </c>
      <c r="K214" s="66">
        <f t="shared" si="13"/>
        <v>197</v>
      </c>
      <c r="L214" s="67">
        <v>21.57</v>
      </c>
      <c r="M214" s="65">
        <v>127</v>
      </c>
      <c r="N214" s="66">
        <f>RANK(L214,$L$7:$L$328)</f>
        <v>213</v>
      </c>
      <c r="O214" s="67">
        <v>60.77</v>
      </c>
      <c r="P214" s="65">
        <v>114</v>
      </c>
      <c r="Q214" s="66">
        <f t="shared" si="14"/>
        <v>177</v>
      </c>
      <c r="R214" s="67">
        <v>162.61000000000001</v>
      </c>
      <c r="S214" s="68">
        <v>114</v>
      </c>
      <c r="T214" s="66">
        <f t="shared" si="15"/>
        <v>208</v>
      </c>
    </row>
    <row r="215" spans="1:20" s="62" customFormat="1" ht="18" customHeight="1">
      <c r="A215" s="226" t="s">
        <v>490</v>
      </c>
      <c r="B215" s="63">
        <v>61.44</v>
      </c>
      <c r="C215" s="64">
        <v>31</v>
      </c>
      <c r="D215" s="64">
        <v>61.72</v>
      </c>
      <c r="E215" s="65">
        <v>18</v>
      </c>
      <c r="F215" s="66">
        <f t="shared" si="12"/>
        <v>71</v>
      </c>
      <c r="G215" s="67">
        <v>26.11</v>
      </c>
      <c r="H215" s="64">
        <v>7.08</v>
      </c>
      <c r="I215" s="64">
        <v>33.19</v>
      </c>
      <c r="J215" s="65">
        <v>18</v>
      </c>
      <c r="K215" s="66">
        <f t="shared" si="13"/>
        <v>168</v>
      </c>
      <c r="L215" s="67">
        <v>15.17</v>
      </c>
      <c r="M215" s="65">
        <v>18</v>
      </c>
      <c r="N215" s="66">
        <f>RANK(L215,$L$7:$L$328)</f>
        <v>294</v>
      </c>
      <c r="O215" s="67">
        <v>52.59</v>
      </c>
      <c r="P215" s="65">
        <v>17</v>
      </c>
      <c r="Q215" s="66">
        <f t="shared" si="14"/>
        <v>272</v>
      </c>
      <c r="R215" s="67">
        <v>162.55000000000001</v>
      </c>
      <c r="S215" s="68">
        <v>17</v>
      </c>
      <c r="T215" s="66">
        <f t="shared" si="15"/>
        <v>209</v>
      </c>
    </row>
    <row r="216" spans="1:20" s="62" customFormat="1" ht="18" customHeight="1" thickBot="1">
      <c r="A216" s="227" t="s">
        <v>215</v>
      </c>
      <c r="B216" s="69">
        <v>55.43</v>
      </c>
      <c r="C216" s="70">
        <v>27.5</v>
      </c>
      <c r="D216" s="70">
        <v>55.21</v>
      </c>
      <c r="E216" s="71">
        <v>16</v>
      </c>
      <c r="F216" s="72">
        <f t="shared" si="12"/>
        <v>168</v>
      </c>
      <c r="G216" s="73">
        <v>21.75</v>
      </c>
      <c r="H216" s="70">
        <v>6.66</v>
      </c>
      <c r="I216" s="70">
        <v>28.41</v>
      </c>
      <c r="J216" s="71">
        <v>16</v>
      </c>
      <c r="K216" s="72">
        <f t="shared" si="13"/>
        <v>221</v>
      </c>
      <c r="L216" s="73">
        <v>20.69</v>
      </c>
      <c r="M216" s="71">
        <v>16</v>
      </c>
      <c r="N216" s="72">
        <f>RANK(L216,$L$7:$L$328)</f>
        <v>228</v>
      </c>
      <c r="O216" s="73">
        <v>64.75</v>
      </c>
      <c r="P216" s="71">
        <v>8</v>
      </c>
      <c r="Q216" s="72">
        <f t="shared" si="14"/>
        <v>116</v>
      </c>
      <c r="R216" s="73">
        <v>162.46</v>
      </c>
      <c r="S216" s="74">
        <v>8</v>
      </c>
      <c r="T216" s="72">
        <f t="shared" si="15"/>
        <v>210</v>
      </c>
    </row>
    <row r="217" spans="1:20" s="62" customFormat="1" ht="18" customHeight="1">
      <c r="A217" s="226" t="s">
        <v>70</v>
      </c>
      <c r="B217" s="63">
        <v>59</v>
      </c>
      <c r="C217" s="64">
        <v>23.32</v>
      </c>
      <c r="D217" s="64">
        <v>52.83</v>
      </c>
      <c r="E217" s="65">
        <v>148</v>
      </c>
      <c r="F217" s="66">
        <f t="shared" si="12"/>
        <v>206</v>
      </c>
      <c r="G217" s="67">
        <v>22.33</v>
      </c>
      <c r="H217" s="64">
        <v>4.21</v>
      </c>
      <c r="I217" s="64">
        <v>26.53</v>
      </c>
      <c r="J217" s="65">
        <v>146</v>
      </c>
      <c r="K217" s="66">
        <f t="shared" si="13"/>
        <v>237</v>
      </c>
      <c r="L217" s="67">
        <v>23.42</v>
      </c>
      <c r="M217" s="65">
        <v>146</v>
      </c>
      <c r="N217" s="66">
        <f>RANK(L217,$L$7:$L$328)</f>
        <v>182</v>
      </c>
      <c r="O217" s="67">
        <v>59.14</v>
      </c>
      <c r="P217" s="65">
        <v>147</v>
      </c>
      <c r="Q217" s="66">
        <f t="shared" si="14"/>
        <v>205</v>
      </c>
      <c r="R217" s="67">
        <v>161.57</v>
      </c>
      <c r="S217" s="68">
        <v>147</v>
      </c>
      <c r="T217" s="66">
        <f t="shared" si="15"/>
        <v>211</v>
      </c>
    </row>
    <row r="218" spans="1:20" s="62" customFormat="1" ht="18" customHeight="1">
      <c r="A218" s="226" t="s">
        <v>436</v>
      </c>
      <c r="B218" s="63">
        <v>56.39</v>
      </c>
      <c r="C218" s="64">
        <v>23.11</v>
      </c>
      <c r="D218" s="64">
        <v>51.3</v>
      </c>
      <c r="E218" s="65">
        <v>228</v>
      </c>
      <c r="F218" s="66">
        <f t="shared" si="12"/>
        <v>217</v>
      </c>
      <c r="G218" s="67">
        <v>21.93</v>
      </c>
      <c r="H218" s="64">
        <v>4.71</v>
      </c>
      <c r="I218" s="64">
        <v>26.64</v>
      </c>
      <c r="J218" s="65">
        <v>227</v>
      </c>
      <c r="K218" s="66">
        <f t="shared" si="13"/>
        <v>235</v>
      </c>
      <c r="L218" s="67">
        <v>23.27</v>
      </c>
      <c r="M218" s="65">
        <v>228</v>
      </c>
      <c r="N218" s="66">
        <f>RANK(L218,$L$7:$L$328)</f>
        <v>186</v>
      </c>
      <c r="O218" s="67">
        <v>59.26</v>
      </c>
      <c r="P218" s="65">
        <v>210</v>
      </c>
      <c r="Q218" s="66">
        <f t="shared" si="14"/>
        <v>202</v>
      </c>
      <c r="R218" s="67">
        <v>160.97999999999999</v>
      </c>
      <c r="S218" s="68">
        <v>210</v>
      </c>
      <c r="T218" s="66">
        <f t="shared" si="15"/>
        <v>212</v>
      </c>
    </row>
    <row r="219" spans="1:20" s="62" customFormat="1" ht="18" customHeight="1">
      <c r="A219" s="226" t="s">
        <v>195</v>
      </c>
      <c r="B219" s="63">
        <v>53.08</v>
      </c>
      <c r="C219" s="64">
        <v>21.1</v>
      </c>
      <c r="D219" s="64">
        <v>47.64</v>
      </c>
      <c r="E219" s="65">
        <v>108</v>
      </c>
      <c r="F219" s="66">
        <f t="shared" si="12"/>
        <v>256</v>
      </c>
      <c r="G219" s="67">
        <v>25.63</v>
      </c>
      <c r="H219" s="64">
        <v>5.87</v>
      </c>
      <c r="I219" s="64">
        <v>31.5</v>
      </c>
      <c r="J219" s="65">
        <v>108</v>
      </c>
      <c r="K219" s="66">
        <f t="shared" si="13"/>
        <v>188</v>
      </c>
      <c r="L219" s="67">
        <v>25.42</v>
      </c>
      <c r="M219" s="65">
        <v>106</v>
      </c>
      <c r="N219" s="66">
        <f>RANK(L219,$L$7:$L$328)</f>
        <v>148</v>
      </c>
      <c r="O219" s="67">
        <v>56.48</v>
      </c>
      <c r="P219" s="65">
        <v>108</v>
      </c>
      <c r="Q219" s="66">
        <f t="shared" si="14"/>
        <v>236</v>
      </c>
      <c r="R219" s="67">
        <v>160.57</v>
      </c>
      <c r="S219" s="68">
        <v>108</v>
      </c>
      <c r="T219" s="66">
        <f t="shared" si="15"/>
        <v>213</v>
      </c>
    </row>
    <row r="220" spans="1:20" s="62" customFormat="1" ht="18" customHeight="1">
      <c r="A220" s="226" t="s">
        <v>250</v>
      </c>
      <c r="B220" s="63">
        <v>58.11</v>
      </c>
      <c r="C220" s="64">
        <v>22.06</v>
      </c>
      <c r="D220" s="64">
        <v>51.11</v>
      </c>
      <c r="E220" s="65">
        <v>154</v>
      </c>
      <c r="F220" s="66">
        <f t="shared" si="12"/>
        <v>221</v>
      </c>
      <c r="G220" s="67">
        <v>25.66</v>
      </c>
      <c r="H220" s="64">
        <v>6.02</v>
      </c>
      <c r="I220" s="64">
        <v>31.68</v>
      </c>
      <c r="J220" s="65">
        <v>154</v>
      </c>
      <c r="K220" s="66">
        <f t="shared" si="13"/>
        <v>184</v>
      </c>
      <c r="L220" s="67">
        <v>21.55</v>
      </c>
      <c r="M220" s="65">
        <v>152</v>
      </c>
      <c r="N220" s="66">
        <f>RANK(L220,$L$7:$L$328)</f>
        <v>214</v>
      </c>
      <c r="O220" s="67">
        <v>56.56</v>
      </c>
      <c r="P220" s="65">
        <v>154</v>
      </c>
      <c r="Q220" s="66">
        <f t="shared" si="14"/>
        <v>234</v>
      </c>
      <c r="R220" s="67">
        <v>160.52000000000001</v>
      </c>
      <c r="S220" s="68">
        <v>154</v>
      </c>
      <c r="T220" s="66">
        <f t="shared" si="15"/>
        <v>214</v>
      </c>
    </row>
    <row r="221" spans="1:20" s="62" customFormat="1" ht="18" customHeight="1" thickBot="1">
      <c r="A221" s="227" t="s">
        <v>61</v>
      </c>
      <c r="B221" s="69">
        <v>57.39</v>
      </c>
      <c r="C221" s="70">
        <v>22.17</v>
      </c>
      <c r="D221" s="70">
        <v>50.86</v>
      </c>
      <c r="E221" s="71">
        <v>386</v>
      </c>
      <c r="F221" s="72">
        <f t="shared" si="12"/>
        <v>223</v>
      </c>
      <c r="G221" s="73">
        <v>23.59</v>
      </c>
      <c r="H221" s="70">
        <v>4.87</v>
      </c>
      <c r="I221" s="70">
        <v>28.47</v>
      </c>
      <c r="J221" s="71">
        <v>383</v>
      </c>
      <c r="K221" s="72">
        <f t="shared" si="13"/>
        <v>219</v>
      </c>
      <c r="L221" s="73">
        <v>23.7</v>
      </c>
      <c r="M221" s="71">
        <v>379</v>
      </c>
      <c r="N221" s="72">
        <f>RANK(L221,$L$7:$L$328)</f>
        <v>176</v>
      </c>
      <c r="O221" s="73">
        <v>60.94</v>
      </c>
      <c r="P221" s="71">
        <v>337</v>
      </c>
      <c r="Q221" s="72">
        <f t="shared" si="14"/>
        <v>172</v>
      </c>
      <c r="R221" s="73">
        <v>160.49</v>
      </c>
      <c r="S221" s="74">
        <v>337</v>
      </c>
      <c r="T221" s="72">
        <f t="shared" si="15"/>
        <v>215</v>
      </c>
    </row>
    <row r="222" spans="1:20" s="62" customFormat="1" ht="18" customHeight="1">
      <c r="A222" s="226" t="s">
        <v>302</v>
      </c>
      <c r="B222" s="63">
        <v>57.27</v>
      </c>
      <c r="C222" s="64">
        <v>23.39</v>
      </c>
      <c r="D222" s="64">
        <v>52.02</v>
      </c>
      <c r="E222" s="65">
        <v>194</v>
      </c>
      <c r="F222" s="66">
        <f t="shared" si="12"/>
        <v>214</v>
      </c>
      <c r="G222" s="67">
        <v>23.78</v>
      </c>
      <c r="H222" s="64">
        <v>5.84</v>
      </c>
      <c r="I222" s="64">
        <v>29.62</v>
      </c>
      <c r="J222" s="65">
        <v>195</v>
      </c>
      <c r="K222" s="66">
        <f t="shared" si="13"/>
        <v>205</v>
      </c>
      <c r="L222" s="67">
        <v>23.93</v>
      </c>
      <c r="M222" s="65">
        <v>195</v>
      </c>
      <c r="N222" s="66">
        <f>RANK(L222,$L$7:$L$328)</f>
        <v>171</v>
      </c>
      <c r="O222" s="67">
        <v>56.55</v>
      </c>
      <c r="P222" s="65">
        <v>178</v>
      </c>
      <c r="Q222" s="66">
        <f t="shared" si="14"/>
        <v>235</v>
      </c>
      <c r="R222" s="67">
        <v>160.44999999999999</v>
      </c>
      <c r="S222" s="68">
        <v>178</v>
      </c>
      <c r="T222" s="66">
        <f t="shared" si="15"/>
        <v>216</v>
      </c>
    </row>
    <row r="223" spans="1:20" s="62" customFormat="1" ht="18" customHeight="1">
      <c r="A223" s="226" t="s">
        <v>482</v>
      </c>
      <c r="B223" s="63">
        <v>58.89</v>
      </c>
      <c r="C223" s="64">
        <v>25.36</v>
      </c>
      <c r="D223" s="64">
        <v>54.8</v>
      </c>
      <c r="E223" s="65">
        <v>28</v>
      </c>
      <c r="F223" s="66">
        <f t="shared" si="12"/>
        <v>177</v>
      </c>
      <c r="G223" s="67">
        <v>22.11</v>
      </c>
      <c r="H223" s="64">
        <v>7.36</v>
      </c>
      <c r="I223" s="64">
        <v>29.46</v>
      </c>
      <c r="J223" s="65">
        <v>28</v>
      </c>
      <c r="K223" s="66">
        <f t="shared" si="13"/>
        <v>208</v>
      </c>
      <c r="L223" s="67">
        <v>14.86</v>
      </c>
      <c r="M223" s="65">
        <v>28</v>
      </c>
      <c r="N223" s="66">
        <f>RANK(L223,$L$7:$L$328)</f>
        <v>299</v>
      </c>
      <c r="O223" s="67">
        <v>60.57</v>
      </c>
      <c r="P223" s="65">
        <v>28</v>
      </c>
      <c r="Q223" s="66">
        <f t="shared" si="14"/>
        <v>184</v>
      </c>
      <c r="R223" s="67">
        <v>159.69</v>
      </c>
      <c r="S223" s="68">
        <v>28</v>
      </c>
      <c r="T223" s="66">
        <f t="shared" si="15"/>
        <v>217</v>
      </c>
    </row>
    <row r="224" spans="1:20" s="62" customFormat="1" ht="18" customHeight="1">
      <c r="A224" s="226" t="s">
        <v>164</v>
      </c>
      <c r="B224" s="63">
        <v>56.36</v>
      </c>
      <c r="C224" s="64">
        <v>20.47</v>
      </c>
      <c r="D224" s="64">
        <v>48.65</v>
      </c>
      <c r="E224" s="65">
        <v>89</v>
      </c>
      <c r="F224" s="66">
        <f t="shared" si="12"/>
        <v>245</v>
      </c>
      <c r="G224" s="67">
        <v>23.97</v>
      </c>
      <c r="H224" s="64">
        <v>5.83</v>
      </c>
      <c r="I224" s="64">
        <v>29.8</v>
      </c>
      <c r="J224" s="65">
        <v>89</v>
      </c>
      <c r="K224" s="66">
        <f t="shared" si="13"/>
        <v>200</v>
      </c>
      <c r="L224" s="67">
        <v>22.93</v>
      </c>
      <c r="M224" s="65">
        <v>89</v>
      </c>
      <c r="N224" s="66">
        <f>RANK(L224,$L$7:$L$328)</f>
        <v>195</v>
      </c>
      <c r="O224" s="67">
        <v>57.73</v>
      </c>
      <c r="P224" s="65">
        <v>89</v>
      </c>
      <c r="Q224" s="66">
        <f t="shared" si="14"/>
        <v>219</v>
      </c>
      <c r="R224" s="67">
        <v>159.11000000000001</v>
      </c>
      <c r="S224" s="68">
        <v>89</v>
      </c>
      <c r="T224" s="66">
        <f t="shared" si="15"/>
        <v>218</v>
      </c>
    </row>
    <row r="225" spans="1:20" s="62" customFormat="1" ht="18" customHeight="1">
      <c r="A225" s="226" t="s">
        <v>189</v>
      </c>
      <c r="B225" s="63">
        <v>53.51</v>
      </c>
      <c r="C225" s="64">
        <v>23.71</v>
      </c>
      <c r="D225" s="64">
        <v>50.47</v>
      </c>
      <c r="E225" s="65">
        <v>125</v>
      </c>
      <c r="F225" s="66">
        <f t="shared" si="12"/>
        <v>234</v>
      </c>
      <c r="G225" s="67">
        <v>21.78</v>
      </c>
      <c r="H225" s="64">
        <v>4.7699999999999996</v>
      </c>
      <c r="I225" s="64">
        <v>26.55</v>
      </c>
      <c r="J225" s="65">
        <v>123</v>
      </c>
      <c r="K225" s="66">
        <f t="shared" si="13"/>
        <v>236</v>
      </c>
      <c r="L225" s="67">
        <v>20.71</v>
      </c>
      <c r="M225" s="65">
        <v>124</v>
      </c>
      <c r="N225" s="66">
        <f>RANK(L225,$L$7:$L$328)</f>
        <v>227</v>
      </c>
      <c r="O225" s="67">
        <v>58.7</v>
      </c>
      <c r="P225" s="65">
        <v>106</v>
      </c>
      <c r="Q225" s="66">
        <f t="shared" si="14"/>
        <v>209</v>
      </c>
      <c r="R225" s="67">
        <v>159.1</v>
      </c>
      <c r="S225" s="68">
        <v>106</v>
      </c>
      <c r="T225" s="66">
        <f t="shared" si="15"/>
        <v>219</v>
      </c>
    </row>
    <row r="226" spans="1:20" s="62" customFormat="1" ht="18" customHeight="1" thickBot="1">
      <c r="A226" s="227" t="s">
        <v>422</v>
      </c>
      <c r="B226" s="69">
        <v>54.88</v>
      </c>
      <c r="C226" s="70">
        <v>26.73</v>
      </c>
      <c r="D226" s="70">
        <v>54.16</v>
      </c>
      <c r="E226" s="71">
        <v>361</v>
      </c>
      <c r="F226" s="72">
        <f t="shared" si="12"/>
        <v>189</v>
      </c>
      <c r="G226" s="73">
        <v>20.73</v>
      </c>
      <c r="H226" s="70">
        <v>7.83</v>
      </c>
      <c r="I226" s="70">
        <v>28.56</v>
      </c>
      <c r="J226" s="71">
        <v>360</v>
      </c>
      <c r="K226" s="72">
        <f t="shared" si="13"/>
        <v>217</v>
      </c>
      <c r="L226" s="73">
        <v>20.99</v>
      </c>
      <c r="M226" s="71">
        <v>353</v>
      </c>
      <c r="N226" s="72">
        <f>RANK(L226,$L$7:$L$328)</f>
        <v>223</v>
      </c>
      <c r="O226" s="73">
        <v>57.41</v>
      </c>
      <c r="P226" s="71">
        <v>325</v>
      </c>
      <c r="Q226" s="72">
        <f t="shared" si="14"/>
        <v>227</v>
      </c>
      <c r="R226" s="73">
        <v>159.02000000000001</v>
      </c>
      <c r="S226" s="74">
        <v>325</v>
      </c>
      <c r="T226" s="72">
        <f t="shared" si="15"/>
        <v>220</v>
      </c>
    </row>
    <row r="227" spans="1:20" s="62" customFormat="1" ht="18" customHeight="1">
      <c r="A227" s="226" t="s">
        <v>426</v>
      </c>
      <c r="B227" s="63">
        <v>56.67</v>
      </c>
      <c r="C227" s="64">
        <v>25.55</v>
      </c>
      <c r="D227" s="64">
        <v>53.88</v>
      </c>
      <c r="E227" s="65">
        <v>220</v>
      </c>
      <c r="F227" s="66">
        <f t="shared" si="12"/>
        <v>191</v>
      </c>
      <c r="G227" s="67">
        <v>23.98</v>
      </c>
      <c r="H227" s="64">
        <v>6.44</v>
      </c>
      <c r="I227" s="64">
        <v>30.42</v>
      </c>
      <c r="J227" s="65">
        <v>220</v>
      </c>
      <c r="K227" s="66">
        <f t="shared" si="13"/>
        <v>193</v>
      </c>
      <c r="L227" s="67">
        <v>22.44</v>
      </c>
      <c r="M227" s="65">
        <v>218</v>
      </c>
      <c r="N227" s="66">
        <f>RANK(L227,$L$7:$L$328)</f>
        <v>203</v>
      </c>
      <c r="O227" s="67">
        <v>59.44</v>
      </c>
      <c r="P227" s="65">
        <v>140</v>
      </c>
      <c r="Q227" s="66">
        <f t="shared" si="14"/>
        <v>200</v>
      </c>
      <c r="R227" s="67">
        <v>158.61000000000001</v>
      </c>
      <c r="S227" s="68">
        <v>140</v>
      </c>
      <c r="T227" s="66">
        <f t="shared" si="15"/>
        <v>221</v>
      </c>
    </row>
    <row r="228" spans="1:20" s="62" customFormat="1" ht="18" customHeight="1">
      <c r="A228" s="226" t="s">
        <v>93</v>
      </c>
      <c r="B228" s="63">
        <v>65</v>
      </c>
      <c r="C228" s="64">
        <v>25.83</v>
      </c>
      <c r="D228" s="64">
        <v>58.33</v>
      </c>
      <c r="E228" s="65">
        <v>6</v>
      </c>
      <c r="F228" s="66">
        <f t="shared" si="12"/>
        <v>115</v>
      </c>
      <c r="G228" s="67">
        <v>30.33</v>
      </c>
      <c r="H228" s="64">
        <v>7.67</v>
      </c>
      <c r="I228" s="64">
        <v>38</v>
      </c>
      <c r="J228" s="65">
        <v>6</v>
      </c>
      <c r="K228" s="66">
        <f t="shared" si="13"/>
        <v>125</v>
      </c>
      <c r="L228" s="67">
        <v>23.75</v>
      </c>
      <c r="M228" s="65">
        <v>4</v>
      </c>
      <c r="N228" s="66">
        <f>RANK(L228,$L$7:$L$328)</f>
        <v>173</v>
      </c>
      <c r="O228" s="67">
        <v>59</v>
      </c>
      <c r="P228" s="65">
        <v>4</v>
      </c>
      <c r="Q228" s="66">
        <f t="shared" si="14"/>
        <v>206</v>
      </c>
      <c r="R228" s="67">
        <v>158.25</v>
      </c>
      <c r="S228" s="68">
        <v>4</v>
      </c>
      <c r="T228" s="66">
        <f t="shared" si="15"/>
        <v>222</v>
      </c>
    </row>
    <row r="229" spans="1:20" s="62" customFormat="1" ht="18" customHeight="1">
      <c r="A229" s="226" t="s">
        <v>481</v>
      </c>
      <c r="B229" s="63">
        <v>54.99</v>
      </c>
      <c r="C229" s="64">
        <v>29.18</v>
      </c>
      <c r="D229" s="64">
        <v>56.67</v>
      </c>
      <c r="E229" s="65">
        <v>28</v>
      </c>
      <c r="F229" s="66">
        <f t="shared" si="12"/>
        <v>144</v>
      </c>
      <c r="G229" s="67">
        <v>19.39</v>
      </c>
      <c r="H229" s="64">
        <v>6.84</v>
      </c>
      <c r="I229" s="64">
        <v>26.23</v>
      </c>
      <c r="J229" s="65">
        <v>28</v>
      </c>
      <c r="K229" s="66">
        <f t="shared" si="13"/>
        <v>241</v>
      </c>
      <c r="L229" s="67">
        <v>20.07</v>
      </c>
      <c r="M229" s="65">
        <v>28</v>
      </c>
      <c r="N229" s="66">
        <f>RANK(L229,$L$7:$L$328)</f>
        <v>239</v>
      </c>
      <c r="O229" s="67">
        <v>54.71</v>
      </c>
      <c r="P229" s="65">
        <v>28</v>
      </c>
      <c r="Q229" s="66">
        <f t="shared" si="14"/>
        <v>261</v>
      </c>
      <c r="R229" s="67">
        <v>157.69</v>
      </c>
      <c r="S229" s="68">
        <v>28</v>
      </c>
      <c r="T229" s="66">
        <f t="shared" si="15"/>
        <v>223</v>
      </c>
    </row>
    <row r="230" spans="1:20" s="62" customFormat="1" ht="18" customHeight="1">
      <c r="A230" s="226" t="s">
        <v>96</v>
      </c>
      <c r="B230" s="63">
        <v>54.21</v>
      </c>
      <c r="C230" s="64">
        <v>28.54</v>
      </c>
      <c r="D230" s="64">
        <v>55.64</v>
      </c>
      <c r="E230" s="65">
        <v>111</v>
      </c>
      <c r="F230" s="66">
        <f t="shared" si="12"/>
        <v>161</v>
      </c>
      <c r="G230" s="67">
        <v>20.149999999999999</v>
      </c>
      <c r="H230" s="64">
        <v>6.93</v>
      </c>
      <c r="I230" s="64">
        <v>27.07</v>
      </c>
      <c r="J230" s="65">
        <v>109</v>
      </c>
      <c r="K230" s="66">
        <f t="shared" si="13"/>
        <v>229</v>
      </c>
      <c r="L230" s="67">
        <v>18.93</v>
      </c>
      <c r="M230" s="65">
        <v>110</v>
      </c>
      <c r="N230" s="66">
        <f>RANK(L230,$L$7:$L$328)</f>
        <v>255</v>
      </c>
      <c r="O230" s="67">
        <v>56</v>
      </c>
      <c r="P230" s="65">
        <v>110</v>
      </c>
      <c r="Q230" s="66">
        <f t="shared" si="14"/>
        <v>242</v>
      </c>
      <c r="R230" s="67">
        <v>157.55000000000001</v>
      </c>
      <c r="S230" s="68">
        <v>110</v>
      </c>
      <c r="T230" s="66">
        <f t="shared" si="15"/>
        <v>224</v>
      </c>
    </row>
    <row r="231" spans="1:20" s="62" customFormat="1" ht="18" customHeight="1" thickBot="1">
      <c r="A231" s="227" t="s">
        <v>248</v>
      </c>
      <c r="B231" s="69">
        <v>54.23</v>
      </c>
      <c r="C231" s="70">
        <v>23.41</v>
      </c>
      <c r="D231" s="70">
        <v>50.53</v>
      </c>
      <c r="E231" s="71">
        <v>154</v>
      </c>
      <c r="F231" s="72">
        <f t="shared" si="12"/>
        <v>233</v>
      </c>
      <c r="G231" s="73">
        <v>21.6</v>
      </c>
      <c r="H231" s="70">
        <v>4.58</v>
      </c>
      <c r="I231" s="70">
        <v>26.18</v>
      </c>
      <c r="J231" s="71">
        <v>154</v>
      </c>
      <c r="K231" s="72">
        <f t="shared" si="13"/>
        <v>243</v>
      </c>
      <c r="L231" s="73">
        <v>20.69</v>
      </c>
      <c r="M231" s="71">
        <v>154</v>
      </c>
      <c r="N231" s="72">
        <f>RANK(L231,$L$7:$L$328)</f>
        <v>228</v>
      </c>
      <c r="O231" s="73">
        <v>59.64</v>
      </c>
      <c r="P231" s="71">
        <v>154</v>
      </c>
      <c r="Q231" s="72">
        <f t="shared" si="14"/>
        <v>194</v>
      </c>
      <c r="R231" s="73">
        <v>157.04</v>
      </c>
      <c r="S231" s="74">
        <v>154</v>
      </c>
      <c r="T231" s="72">
        <f t="shared" si="15"/>
        <v>225</v>
      </c>
    </row>
    <row r="232" spans="1:20" s="62" customFormat="1" ht="18" customHeight="1">
      <c r="A232" s="226" t="s">
        <v>292</v>
      </c>
      <c r="B232" s="63">
        <v>55.57</v>
      </c>
      <c r="C232" s="64">
        <v>25.45</v>
      </c>
      <c r="D232" s="64">
        <v>53.23</v>
      </c>
      <c r="E232" s="65">
        <v>139</v>
      </c>
      <c r="F232" s="66">
        <f t="shared" si="12"/>
        <v>201</v>
      </c>
      <c r="G232" s="67">
        <v>21.48</v>
      </c>
      <c r="H232" s="64">
        <v>4.84</v>
      </c>
      <c r="I232" s="64">
        <v>26.32</v>
      </c>
      <c r="J232" s="65">
        <v>138</v>
      </c>
      <c r="K232" s="66">
        <f t="shared" si="13"/>
        <v>239</v>
      </c>
      <c r="L232" s="67">
        <v>20.68</v>
      </c>
      <c r="M232" s="65">
        <v>139</v>
      </c>
      <c r="N232" s="66">
        <f>RANK(L232,$L$7:$L$328)</f>
        <v>230</v>
      </c>
      <c r="O232" s="67">
        <v>56.29</v>
      </c>
      <c r="P232" s="65">
        <v>138</v>
      </c>
      <c r="Q232" s="66">
        <f t="shared" si="14"/>
        <v>239</v>
      </c>
      <c r="R232" s="67">
        <v>156.80000000000001</v>
      </c>
      <c r="S232" s="68">
        <v>138</v>
      </c>
      <c r="T232" s="66">
        <f t="shared" si="15"/>
        <v>226</v>
      </c>
    </row>
    <row r="233" spans="1:20" s="62" customFormat="1" ht="18" customHeight="1">
      <c r="A233" s="226" t="s">
        <v>253</v>
      </c>
      <c r="B233" s="63">
        <v>56.77</v>
      </c>
      <c r="C233" s="64">
        <v>20.59</v>
      </c>
      <c r="D233" s="64">
        <v>48.97</v>
      </c>
      <c r="E233" s="65">
        <v>39</v>
      </c>
      <c r="F233" s="66">
        <f t="shared" si="12"/>
        <v>241</v>
      </c>
      <c r="G233" s="67">
        <v>25.13</v>
      </c>
      <c r="H233" s="64">
        <v>9.9</v>
      </c>
      <c r="I233" s="64">
        <v>35.03</v>
      </c>
      <c r="J233" s="65">
        <v>39</v>
      </c>
      <c r="K233" s="66">
        <f t="shared" si="13"/>
        <v>149</v>
      </c>
      <c r="L233" s="67">
        <v>21.52</v>
      </c>
      <c r="M233" s="65">
        <v>29</v>
      </c>
      <c r="N233" s="66">
        <f>RANK(L233,$L$7:$L$328)</f>
        <v>215</v>
      </c>
      <c r="O233" s="67">
        <v>53.26</v>
      </c>
      <c r="P233" s="65">
        <v>27</v>
      </c>
      <c r="Q233" s="66">
        <f t="shared" si="14"/>
        <v>268</v>
      </c>
      <c r="R233" s="67">
        <v>156.77000000000001</v>
      </c>
      <c r="S233" s="68">
        <v>27</v>
      </c>
      <c r="T233" s="66">
        <f t="shared" si="15"/>
        <v>227</v>
      </c>
    </row>
    <row r="234" spans="1:20" s="62" customFormat="1" ht="18" customHeight="1">
      <c r="A234" s="226" t="s">
        <v>84</v>
      </c>
      <c r="B234" s="63">
        <v>54.37</v>
      </c>
      <c r="C234" s="64">
        <v>28.07</v>
      </c>
      <c r="D234" s="64">
        <v>55.25</v>
      </c>
      <c r="E234" s="65">
        <v>101</v>
      </c>
      <c r="F234" s="66">
        <f t="shared" si="12"/>
        <v>166</v>
      </c>
      <c r="G234" s="67">
        <v>20.21</v>
      </c>
      <c r="H234" s="64">
        <v>5.72</v>
      </c>
      <c r="I234" s="64">
        <v>25.93</v>
      </c>
      <c r="J234" s="65">
        <v>101</v>
      </c>
      <c r="K234" s="66">
        <f t="shared" si="13"/>
        <v>245</v>
      </c>
      <c r="L234" s="67">
        <v>20.059999999999999</v>
      </c>
      <c r="M234" s="65">
        <v>100</v>
      </c>
      <c r="N234" s="66">
        <f>RANK(L234,$L$7:$L$328)</f>
        <v>240</v>
      </c>
      <c r="O234" s="67">
        <v>55.42</v>
      </c>
      <c r="P234" s="65">
        <v>100</v>
      </c>
      <c r="Q234" s="66">
        <f t="shared" si="14"/>
        <v>249</v>
      </c>
      <c r="R234" s="67">
        <v>156.36000000000001</v>
      </c>
      <c r="S234" s="68">
        <v>100</v>
      </c>
      <c r="T234" s="66">
        <f t="shared" si="15"/>
        <v>228</v>
      </c>
    </row>
    <row r="235" spans="1:20" s="62" customFormat="1" ht="18" customHeight="1">
      <c r="A235" s="226" t="s">
        <v>216</v>
      </c>
      <c r="B235" s="63">
        <v>55.17</v>
      </c>
      <c r="C235" s="64">
        <v>25.01</v>
      </c>
      <c r="D235" s="64">
        <v>52.59</v>
      </c>
      <c r="E235" s="65">
        <v>133</v>
      </c>
      <c r="F235" s="66">
        <f t="shared" si="12"/>
        <v>208</v>
      </c>
      <c r="G235" s="67">
        <v>20.8</v>
      </c>
      <c r="H235" s="64">
        <v>5.41</v>
      </c>
      <c r="I235" s="64">
        <v>26.21</v>
      </c>
      <c r="J235" s="65">
        <v>131</v>
      </c>
      <c r="K235" s="66">
        <f t="shared" si="13"/>
        <v>242</v>
      </c>
      <c r="L235" s="67">
        <v>19.27</v>
      </c>
      <c r="M235" s="65">
        <v>130</v>
      </c>
      <c r="N235" s="66">
        <f>RANK(L235,$L$7:$L$328)</f>
        <v>252</v>
      </c>
      <c r="O235" s="67">
        <v>58.42</v>
      </c>
      <c r="P235" s="65">
        <v>119</v>
      </c>
      <c r="Q235" s="66">
        <f t="shared" si="14"/>
        <v>211</v>
      </c>
      <c r="R235" s="67">
        <v>156.15</v>
      </c>
      <c r="S235" s="68">
        <v>119</v>
      </c>
      <c r="T235" s="66">
        <f t="shared" si="15"/>
        <v>229</v>
      </c>
    </row>
    <row r="236" spans="1:20" s="62" customFormat="1" ht="18" customHeight="1" thickBot="1">
      <c r="A236" s="227" t="s">
        <v>437</v>
      </c>
      <c r="B236" s="69">
        <v>54.02</v>
      </c>
      <c r="C236" s="70">
        <v>22.82</v>
      </c>
      <c r="D236" s="70">
        <v>49.83</v>
      </c>
      <c r="E236" s="71">
        <v>118</v>
      </c>
      <c r="F236" s="72">
        <f t="shared" si="12"/>
        <v>238</v>
      </c>
      <c r="G236" s="73">
        <v>21</v>
      </c>
      <c r="H236" s="70">
        <v>5.4</v>
      </c>
      <c r="I236" s="70">
        <v>26.4</v>
      </c>
      <c r="J236" s="71">
        <v>117</v>
      </c>
      <c r="K236" s="72">
        <f t="shared" si="13"/>
        <v>238</v>
      </c>
      <c r="L236" s="73">
        <v>20.14</v>
      </c>
      <c r="M236" s="71">
        <v>115</v>
      </c>
      <c r="N236" s="72">
        <f>RANK(L236,$L$7:$L$328)</f>
        <v>237</v>
      </c>
      <c r="O236" s="73">
        <v>60.44</v>
      </c>
      <c r="P236" s="71">
        <v>118</v>
      </c>
      <c r="Q236" s="72">
        <f t="shared" si="14"/>
        <v>186</v>
      </c>
      <c r="R236" s="73">
        <v>156.08000000000001</v>
      </c>
      <c r="S236" s="74">
        <v>118</v>
      </c>
      <c r="T236" s="72">
        <f t="shared" si="15"/>
        <v>230</v>
      </c>
    </row>
    <row r="237" spans="1:20" s="62" customFormat="1" ht="18" customHeight="1">
      <c r="A237" s="226" t="s">
        <v>105</v>
      </c>
      <c r="B237" s="63">
        <v>53.18</v>
      </c>
      <c r="C237" s="64">
        <v>24.08</v>
      </c>
      <c r="D237" s="64">
        <v>50.67</v>
      </c>
      <c r="E237" s="65">
        <v>181</v>
      </c>
      <c r="F237" s="66">
        <f t="shared" si="12"/>
        <v>230</v>
      </c>
      <c r="G237" s="67">
        <v>22.3</v>
      </c>
      <c r="H237" s="64">
        <v>6.12</v>
      </c>
      <c r="I237" s="64">
        <v>28.42</v>
      </c>
      <c r="J237" s="65">
        <v>178</v>
      </c>
      <c r="K237" s="66">
        <f t="shared" si="13"/>
        <v>220</v>
      </c>
      <c r="L237" s="67">
        <v>21.19</v>
      </c>
      <c r="M237" s="65">
        <v>177</v>
      </c>
      <c r="N237" s="66">
        <f>RANK(L237,$L$7:$L$328)</f>
        <v>219</v>
      </c>
      <c r="O237" s="67">
        <v>56.1</v>
      </c>
      <c r="P237" s="65">
        <v>178</v>
      </c>
      <c r="Q237" s="66">
        <f t="shared" si="14"/>
        <v>241</v>
      </c>
      <c r="R237" s="67">
        <v>155.77000000000001</v>
      </c>
      <c r="S237" s="68">
        <v>178</v>
      </c>
      <c r="T237" s="66">
        <f t="shared" si="15"/>
        <v>231</v>
      </c>
    </row>
    <row r="238" spans="1:20" s="62" customFormat="1" ht="18" customHeight="1">
      <c r="A238" s="226" t="s">
        <v>173</v>
      </c>
      <c r="B238" s="63">
        <v>53.01</v>
      </c>
      <c r="C238" s="64">
        <v>23.9</v>
      </c>
      <c r="D238" s="64">
        <v>50.41</v>
      </c>
      <c r="E238" s="65">
        <v>41</v>
      </c>
      <c r="F238" s="66">
        <f t="shared" si="12"/>
        <v>236</v>
      </c>
      <c r="G238" s="67">
        <v>23.36</v>
      </c>
      <c r="H238" s="64">
        <v>4.7300000000000004</v>
      </c>
      <c r="I238" s="64">
        <v>28.09</v>
      </c>
      <c r="J238" s="65">
        <v>39</v>
      </c>
      <c r="K238" s="66">
        <f t="shared" si="13"/>
        <v>224</v>
      </c>
      <c r="L238" s="67">
        <v>18.21</v>
      </c>
      <c r="M238" s="65">
        <v>42</v>
      </c>
      <c r="N238" s="66">
        <f>RANK(L238,$L$7:$L$328)</f>
        <v>264</v>
      </c>
      <c r="O238" s="67">
        <v>57.95</v>
      </c>
      <c r="P238" s="65">
        <v>40</v>
      </c>
      <c r="Q238" s="66">
        <f t="shared" si="14"/>
        <v>215</v>
      </c>
      <c r="R238" s="67">
        <v>155.26</v>
      </c>
      <c r="S238" s="68">
        <v>40</v>
      </c>
      <c r="T238" s="66">
        <f t="shared" si="15"/>
        <v>232</v>
      </c>
    </row>
    <row r="239" spans="1:20" s="62" customFormat="1" ht="18" customHeight="1">
      <c r="A239" s="226" t="s">
        <v>103</v>
      </c>
      <c r="B239" s="63">
        <v>54.16</v>
      </c>
      <c r="C239" s="64">
        <v>27.88</v>
      </c>
      <c r="D239" s="64">
        <v>54.96</v>
      </c>
      <c r="E239" s="65">
        <v>125</v>
      </c>
      <c r="F239" s="66">
        <f t="shared" si="12"/>
        <v>172</v>
      </c>
      <c r="G239" s="67">
        <v>21.4</v>
      </c>
      <c r="H239" s="64">
        <v>3.35</v>
      </c>
      <c r="I239" s="64">
        <v>24.75</v>
      </c>
      <c r="J239" s="65">
        <v>125</v>
      </c>
      <c r="K239" s="66">
        <f t="shared" si="13"/>
        <v>255</v>
      </c>
      <c r="L239" s="67">
        <v>20.04</v>
      </c>
      <c r="M239" s="65">
        <v>125</v>
      </c>
      <c r="N239" s="66">
        <f>RANK(L239,$L$7:$L$328)</f>
        <v>241</v>
      </c>
      <c r="O239" s="67">
        <v>55.44</v>
      </c>
      <c r="P239" s="65">
        <v>125</v>
      </c>
      <c r="Q239" s="66">
        <f t="shared" si="14"/>
        <v>248</v>
      </c>
      <c r="R239" s="67">
        <v>155.19</v>
      </c>
      <c r="S239" s="68">
        <v>125</v>
      </c>
      <c r="T239" s="66">
        <f t="shared" si="15"/>
        <v>233</v>
      </c>
    </row>
    <row r="240" spans="1:20" s="62" customFormat="1" ht="18" customHeight="1">
      <c r="A240" s="226" t="s">
        <v>252</v>
      </c>
      <c r="B240" s="63">
        <v>58.2</v>
      </c>
      <c r="C240" s="64">
        <v>24.11</v>
      </c>
      <c r="D240" s="64">
        <v>53.21</v>
      </c>
      <c r="E240" s="65">
        <v>166</v>
      </c>
      <c r="F240" s="66">
        <f t="shared" si="12"/>
        <v>202</v>
      </c>
      <c r="G240" s="67">
        <v>21.53</v>
      </c>
      <c r="H240" s="64">
        <v>4.08</v>
      </c>
      <c r="I240" s="64">
        <v>25.61</v>
      </c>
      <c r="J240" s="65">
        <v>166</v>
      </c>
      <c r="K240" s="66">
        <f t="shared" si="13"/>
        <v>250</v>
      </c>
      <c r="L240" s="67">
        <v>21.46</v>
      </c>
      <c r="M240" s="65">
        <v>164</v>
      </c>
      <c r="N240" s="66">
        <f>RANK(L240,$L$7:$L$328)</f>
        <v>216</v>
      </c>
      <c r="O240" s="67">
        <v>55.16</v>
      </c>
      <c r="P240" s="65">
        <v>166</v>
      </c>
      <c r="Q240" s="66">
        <f t="shared" si="14"/>
        <v>252</v>
      </c>
      <c r="R240" s="67">
        <v>155.18</v>
      </c>
      <c r="S240" s="68">
        <v>166</v>
      </c>
      <c r="T240" s="66">
        <f t="shared" si="15"/>
        <v>234</v>
      </c>
    </row>
    <row r="241" spans="1:20" s="62" customFormat="1" ht="18" customHeight="1" thickBot="1">
      <c r="A241" s="227" t="s">
        <v>156</v>
      </c>
      <c r="B241" s="69">
        <v>53.2</v>
      </c>
      <c r="C241" s="70">
        <v>21.37</v>
      </c>
      <c r="D241" s="70">
        <v>47.97</v>
      </c>
      <c r="E241" s="71">
        <v>178</v>
      </c>
      <c r="F241" s="72">
        <f t="shared" si="12"/>
        <v>253</v>
      </c>
      <c r="G241" s="73">
        <v>23.84</v>
      </c>
      <c r="H241" s="70">
        <v>5.83</v>
      </c>
      <c r="I241" s="70">
        <v>29.67</v>
      </c>
      <c r="J241" s="71">
        <v>176</v>
      </c>
      <c r="K241" s="72">
        <f t="shared" si="13"/>
        <v>202</v>
      </c>
      <c r="L241" s="73">
        <v>22.69</v>
      </c>
      <c r="M241" s="71">
        <v>176</v>
      </c>
      <c r="N241" s="72">
        <f>RANK(L241,$L$7:$L$328)</f>
        <v>200</v>
      </c>
      <c r="O241" s="73">
        <v>54.78</v>
      </c>
      <c r="P241" s="71">
        <v>176</v>
      </c>
      <c r="Q241" s="72">
        <f t="shared" si="14"/>
        <v>260</v>
      </c>
      <c r="R241" s="73">
        <v>155.07</v>
      </c>
      <c r="S241" s="74">
        <v>176</v>
      </c>
      <c r="T241" s="72">
        <f t="shared" si="15"/>
        <v>235</v>
      </c>
    </row>
    <row r="242" spans="1:20" s="62" customFormat="1" ht="18" customHeight="1">
      <c r="A242" s="226" t="s">
        <v>221</v>
      </c>
      <c r="B242" s="63">
        <v>54.06</v>
      </c>
      <c r="C242" s="64">
        <v>25.24</v>
      </c>
      <c r="D242" s="64">
        <v>52.27</v>
      </c>
      <c r="E242" s="65">
        <v>71</v>
      </c>
      <c r="F242" s="66">
        <f t="shared" si="12"/>
        <v>211</v>
      </c>
      <c r="G242" s="67">
        <v>19.77</v>
      </c>
      <c r="H242" s="64">
        <v>5.54</v>
      </c>
      <c r="I242" s="64">
        <v>25.31</v>
      </c>
      <c r="J242" s="65">
        <v>69</v>
      </c>
      <c r="K242" s="66">
        <f t="shared" si="13"/>
        <v>252</v>
      </c>
      <c r="L242" s="67">
        <v>21.21</v>
      </c>
      <c r="M242" s="65">
        <v>68</v>
      </c>
      <c r="N242" s="66">
        <f>RANK(L242,$L$7:$L$328)</f>
        <v>218</v>
      </c>
      <c r="O242" s="67">
        <v>54.91</v>
      </c>
      <c r="P242" s="65">
        <v>64</v>
      </c>
      <c r="Q242" s="66">
        <f t="shared" si="14"/>
        <v>256</v>
      </c>
      <c r="R242" s="67">
        <v>154.54</v>
      </c>
      <c r="S242" s="68">
        <v>64</v>
      </c>
      <c r="T242" s="66">
        <f t="shared" si="15"/>
        <v>236</v>
      </c>
    </row>
    <row r="243" spans="1:20" s="62" customFormat="1" ht="18" customHeight="1">
      <c r="A243" s="226" t="s">
        <v>424</v>
      </c>
      <c r="B243" s="63">
        <v>53.93</v>
      </c>
      <c r="C243" s="64">
        <v>28.03</v>
      </c>
      <c r="D243" s="64">
        <v>54.99</v>
      </c>
      <c r="E243" s="65">
        <v>147</v>
      </c>
      <c r="F243" s="66">
        <f t="shared" si="12"/>
        <v>171</v>
      </c>
      <c r="G243" s="67">
        <v>19.62</v>
      </c>
      <c r="H243" s="64">
        <v>3.96</v>
      </c>
      <c r="I243" s="64">
        <v>23.58</v>
      </c>
      <c r="J243" s="65">
        <v>146</v>
      </c>
      <c r="K243" s="66">
        <f t="shared" si="13"/>
        <v>263</v>
      </c>
      <c r="L243" s="67">
        <v>19.25</v>
      </c>
      <c r="M243" s="65">
        <v>146</v>
      </c>
      <c r="N243" s="66">
        <f>RANK(L243,$L$7:$L$328)</f>
        <v>253</v>
      </c>
      <c r="O243" s="67">
        <v>59.19</v>
      </c>
      <c r="P243" s="65">
        <v>94</v>
      </c>
      <c r="Q243" s="66">
        <f t="shared" si="14"/>
        <v>204</v>
      </c>
      <c r="R243" s="67">
        <v>154.36000000000001</v>
      </c>
      <c r="S243" s="68">
        <v>94</v>
      </c>
      <c r="T243" s="66">
        <f t="shared" si="15"/>
        <v>237</v>
      </c>
    </row>
    <row r="244" spans="1:20" s="62" customFormat="1" ht="18" customHeight="1">
      <c r="A244" s="226" t="s">
        <v>98</v>
      </c>
      <c r="B244" s="63">
        <v>55.2</v>
      </c>
      <c r="C244" s="64">
        <v>23.19</v>
      </c>
      <c r="D244" s="64">
        <v>50.79</v>
      </c>
      <c r="E244" s="65">
        <v>130</v>
      </c>
      <c r="F244" s="66">
        <f t="shared" si="12"/>
        <v>226</v>
      </c>
      <c r="G244" s="67">
        <v>20.55</v>
      </c>
      <c r="H244" s="64">
        <v>5.27</v>
      </c>
      <c r="I244" s="64">
        <v>25.81</v>
      </c>
      <c r="J244" s="65">
        <v>128</v>
      </c>
      <c r="K244" s="66">
        <f t="shared" si="13"/>
        <v>246</v>
      </c>
      <c r="L244" s="67">
        <v>22.04</v>
      </c>
      <c r="M244" s="65">
        <v>126</v>
      </c>
      <c r="N244" s="66">
        <f>RANK(L244,$L$7:$L$328)</f>
        <v>210</v>
      </c>
      <c r="O244" s="67">
        <v>56.23</v>
      </c>
      <c r="P244" s="65">
        <v>129</v>
      </c>
      <c r="Q244" s="66">
        <f t="shared" si="14"/>
        <v>240</v>
      </c>
      <c r="R244" s="67">
        <v>154.33000000000001</v>
      </c>
      <c r="S244" s="68">
        <v>129</v>
      </c>
      <c r="T244" s="66">
        <f t="shared" si="15"/>
        <v>238</v>
      </c>
    </row>
    <row r="245" spans="1:20" s="62" customFormat="1" ht="18" customHeight="1">
      <c r="A245" s="226" t="s">
        <v>233</v>
      </c>
      <c r="B245" s="63">
        <v>52.32</v>
      </c>
      <c r="C245" s="64">
        <v>23.14</v>
      </c>
      <c r="D245" s="64">
        <v>49.3</v>
      </c>
      <c r="E245" s="65">
        <v>157</v>
      </c>
      <c r="F245" s="66">
        <f t="shared" si="12"/>
        <v>240</v>
      </c>
      <c r="G245" s="67">
        <v>19.78</v>
      </c>
      <c r="H245" s="64">
        <v>7.43</v>
      </c>
      <c r="I245" s="64">
        <v>27.21</v>
      </c>
      <c r="J245" s="65">
        <v>158</v>
      </c>
      <c r="K245" s="66">
        <f t="shared" si="13"/>
        <v>228</v>
      </c>
      <c r="L245" s="67">
        <v>20.27</v>
      </c>
      <c r="M245" s="65">
        <v>154</v>
      </c>
      <c r="N245" s="66">
        <f>RANK(L245,$L$7:$L$328)</f>
        <v>235</v>
      </c>
      <c r="O245" s="67">
        <v>56.65</v>
      </c>
      <c r="P245" s="65">
        <v>154</v>
      </c>
      <c r="Q245" s="66">
        <f t="shared" si="14"/>
        <v>232</v>
      </c>
      <c r="R245" s="67">
        <v>154.15</v>
      </c>
      <c r="S245" s="68">
        <v>154</v>
      </c>
      <c r="T245" s="66">
        <f t="shared" si="15"/>
        <v>239</v>
      </c>
    </row>
    <row r="246" spans="1:20" s="62" customFormat="1" ht="18" customHeight="1" thickBot="1">
      <c r="A246" s="227" t="s">
        <v>175</v>
      </c>
      <c r="B246" s="69">
        <v>56.44</v>
      </c>
      <c r="C246" s="70">
        <v>22.24</v>
      </c>
      <c r="D246" s="70">
        <v>50.46</v>
      </c>
      <c r="E246" s="71">
        <v>66</v>
      </c>
      <c r="F246" s="72">
        <f t="shared" si="12"/>
        <v>235</v>
      </c>
      <c r="G246" s="73">
        <v>22.12</v>
      </c>
      <c r="H246" s="70">
        <v>4.13</v>
      </c>
      <c r="I246" s="70">
        <v>26.25</v>
      </c>
      <c r="J246" s="71">
        <v>66</v>
      </c>
      <c r="K246" s="72">
        <f t="shared" si="13"/>
        <v>240</v>
      </c>
      <c r="L246" s="73">
        <v>20.85</v>
      </c>
      <c r="M246" s="71">
        <v>66</v>
      </c>
      <c r="N246" s="72">
        <f>RANK(L246,$L$7:$L$328)</f>
        <v>224</v>
      </c>
      <c r="O246" s="73">
        <v>56.42</v>
      </c>
      <c r="P246" s="71">
        <v>66</v>
      </c>
      <c r="Q246" s="72">
        <f t="shared" si="14"/>
        <v>237</v>
      </c>
      <c r="R246" s="73">
        <v>153.99</v>
      </c>
      <c r="S246" s="74">
        <v>66</v>
      </c>
      <c r="T246" s="72">
        <f t="shared" si="15"/>
        <v>240</v>
      </c>
    </row>
    <row r="247" spans="1:20" s="62" customFormat="1" ht="18" customHeight="1">
      <c r="A247" s="226" t="s">
        <v>191</v>
      </c>
      <c r="B247" s="63">
        <v>51.98</v>
      </c>
      <c r="C247" s="64">
        <v>21.47</v>
      </c>
      <c r="D247" s="64">
        <v>47.46</v>
      </c>
      <c r="E247" s="65">
        <v>350</v>
      </c>
      <c r="F247" s="66">
        <f t="shared" si="12"/>
        <v>260</v>
      </c>
      <c r="G247" s="67">
        <v>24.28</v>
      </c>
      <c r="H247" s="64">
        <v>4.82</v>
      </c>
      <c r="I247" s="64">
        <v>29.11</v>
      </c>
      <c r="J247" s="65">
        <v>350</v>
      </c>
      <c r="K247" s="66">
        <f t="shared" si="13"/>
        <v>210</v>
      </c>
      <c r="L247" s="67">
        <v>19.34</v>
      </c>
      <c r="M247" s="65">
        <v>349</v>
      </c>
      <c r="N247" s="66">
        <f>RANK(L247,$L$7:$L$328)</f>
        <v>251</v>
      </c>
      <c r="O247" s="67">
        <v>57.76</v>
      </c>
      <c r="P247" s="65">
        <v>321</v>
      </c>
      <c r="Q247" s="66">
        <f t="shared" si="14"/>
        <v>217</v>
      </c>
      <c r="R247" s="67">
        <v>153.91999999999999</v>
      </c>
      <c r="S247" s="68">
        <v>321</v>
      </c>
      <c r="T247" s="66">
        <f t="shared" si="15"/>
        <v>241</v>
      </c>
    </row>
    <row r="248" spans="1:20" s="62" customFormat="1" ht="18" customHeight="1">
      <c r="A248" s="226" t="s">
        <v>167</v>
      </c>
      <c r="B248" s="63">
        <v>50.37</v>
      </c>
      <c r="C248" s="64">
        <v>23.25</v>
      </c>
      <c r="D248" s="64">
        <v>48.43</v>
      </c>
      <c r="E248" s="65">
        <v>122</v>
      </c>
      <c r="F248" s="66">
        <f t="shared" si="12"/>
        <v>249</v>
      </c>
      <c r="G248" s="67">
        <v>23.56</v>
      </c>
      <c r="H248" s="64">
        <v>5.12</v>
      </c>
      <c r="I248" s="64">
        <v>28.68</v>
      </c>
      <c r="J248" s="65">
        <v>125</v>
      </c>
      <c r="K248" s="66">
        <f t="shared" si="13"/>
        <v>215</v>
      </c>
      <c r="L248" s="67">
        <v>21.19</v>
      </c>
      <c r="M248" s="65">
        <v>114</v>
      </c>
      <c r="N248" s="66">
        <f>RANK(L248,$L$7:$L$328)</f>
        <v>219</v>
      </c>
      <c r="O248" s="67">
        <v>53.13</v>
      </c>
      <c r="P248" s="65">
        <v>104</v>
      </c>
      <c r="Q248" s="66">
        <f t="shared" si="14"/>
        <v>269</v>
      </c>
      <c r="R248" s="67">
        <v>153.88</v>
      </c>
      <c r="S248" s="68">
        <v>104</v>
      </c>
      <c r="T248" s="66">
        <f t="shared" si="15"/>
        <v>242</v>
      </c>
    </row>
    <row r="249" spans="1:20" s="62" customFormat="1" ht="18" customHeight="1">
      <c r="A249" s="226" t="s">
        <v>487</v>
      </c>
      <c r="B249" s="63">
        <v>31.6</v>
      </c>
      <c r="C249" s="64">
        <v>12.5</v>
      </c>
      <c r="D249" s="64">
        <v>28.3</v>
      </c>
      <c r="E249" s="65">
        <v>4</v>
      </c>
      <c r="F249" s="66">
        <f t="shared" si="12"/>
        <v>305</v>
      </c>
      <c r="G249" s="67">
        <v>23.5</v>
      </c>
      <c r="H249" s="64">
        <v>4.75</v>
      </c>
      <c r="I249" s="64">
        <v>28.25</v>
      </c>
      <c r="J249" s="65">
        <v>2</v>
      </c>
      <c r="K249" s="66">
        <f t="shared" si="13"/>
        <v>222</v>
      </c>
      <c r="L249" s="67">
        <v>19.670000000000002</v>
      </c>
      <c r="M249" s="65">
        <v>3</v>
      </c>
      <c r="N249" s="66">
        <f>RANK(L249,$L$7:$L$328)</f>
        <v>247</v>
      </c>
      <c r="O249" s="67">
        <v>62</v>
      </c>
      <c r="P249" s="65">
        <v>2</v>
      </c>
      <c r="Q249" s="66">
        <f t="shared" si="14"/>
        <v>153</v>
      </c>
      <c r="R249" s="67">
        <v>153.55000000000001</v>
      </c>
      <c r="S249" s="68">
        <v>2</v>
      </c>
      <c r="T249" s="66">
        <f t="shared" si="15"/>
        <v>243</v>
      </c>
    </row>
    <row r="250" spans="1:20" s="62" customFormat="1" ht="18" customHeight="1">
      <c r="A250" s="226" t="s">
        <v>289</v>
      </c>
      <c r="B250" s="63">
        <v>52.79</v>
      </c>
      <c r="C250" s="64">
        <v>24.44</v>
      </c>
      <c r="D250" s="64">
        <v>50.83</v>
      </c>
      <c r="E250" s="65">
        <v>177</v>
      </c>
      <c r="F250" s="66">
        <f t="shared" si="12"/>
        <v>225</v>
      </c>
      <c r="G250" s="67">
        <v>19.89</v>
      </c>
      <c r="H250" s="64">
        <v>5.76</v>
      </c>
      <c r="I250" s="64">
        <v>25.66</v>
      </c>
      <c r="J250" s="65">
        <v>176</v>
      </c>
      <c r="K250" s="66">
        <f t="shared" si="13"/>
        <v>249</v>
      </c>
      <c r="L250" s="67">
        <v>20.39</v>
      </c>
      <c r="M250" s="65">
        <v>177</v>
      </c>
      <c r="N250" s="66">
        <f>RANK(L250,$L$7:$L$328)</f>
        <v>233</v>
      </c>
      <c r="O250" s="67">
        <v>56.78</v>
      </c>
      <c r="P250" s="65">
        <v>175</v>
      </c>
      <c r="Q250" s="66">
        <f t="shared" si="14"/>
        <v>230</v>
      </c>
      <c r="R250" s="67">
        <v>153.29</v>
      </c>
      <c r="S250" s="68">
        <v>175</v>
      </c>
      <c r="T250" s="66">
        <f t="shared" si="15"/>
        <v>244</v>
      </c>
    </row>
    <row r="251" spans="1:20" s="62" customFormat="1" ht="18" customHeight="1" thickBot="1">
      <c r="A251" s="227" t="s">
        <v>229</v>
      </c>
      <c r="B251" s="69">
        <v>59.5</v>
      </c>
      <c r="C251" s="70">
        <v>27.02</v>
      </c>
      <c r="D251" s="70">
        <v>56.77</v>
      </c>
      <c r="E251" s="71">
        <v>50</v>
      </c>
      <c r="F251" s="72">
        <f t="shared" si="12"/>
        <v>141</v>
      </c>
      <c r="G251" s="73">
        <v>22.46</v>
      </c>
      <c r="H251" s="70">
        <v>4.37</v>
      </c>
      <c r="I251" s="70">
        <v>26.83</v>
      </c>
      <c r="J251" s="71">
        <v>50</v>
      </c>
      <c r="K251" s="72">
        <f t="shared" si="13"/>
        <v>232</v>
      </c>
      <c r="L251" s="73">
        <v>21.12</v>
      </c>
      <c r="M251" s="71">
        <v>50</v>
      </c>
      <c r="N251" s="72">
        <f>RANK(L251,$L$7:$L$328)</f>
        <v>221</v>
      </c>
      <c r="O251" s="73">
        <v>61.12</v>
      </c>
      <c r="P251" s="71">
        <v>25</v>
      </c>
      <c r="Q251" s="72">
        <f t="shared" si="14"/>
        <v>171</v>
      </c>
      <c r="R251" s="73">
        <v>153.01</v>
      </c>
      <c r="S251" s="74">
        <v>25</v>
      </c>
      <c r="T251" s="72">
        <f t="shared" si="15"/>
        <v>245</v>
      </c>
    </row>
    <row r="252" spans="1:20" s="62" customFormat="1" ht="18" customHeight="1">
      <c r="A252" s="226" t="s">
        <v>78</v>
      </c>
      <c r="B252" s="63">
        <v>55.6</v>
      </c>
      <c r="C252" s="64">
        <v>23.05</v>
      </c>
      <c r="D252" s="64">
        <v>50.85</v>
      </c>
      <c r="E252" s="65">
        <v>141</v>
      </c>
      <c r="F252" s="66">
        <f t="shared" si="12"/>
        <v>224</v>
      </c>
      <c r="G252" s="67">
        <v>24.06</v>
      </c>
      <c r="H252" s="64">
        <v>3.41</v>
      </c>
      <c r="I252" s="64">
        <v>27.48</v>
      </c>
      <c r="J252" s="65">
        <v>141</v>
      </c>
      <c r="K252" s="66">
        <f t="shared" si="13"/>
        <v>227</v>
      </c>
      <c r="L252" s="67">
        <v>24.89</v>
      </c>
      <c r="M252" s="65">
        <v>141</v>
      </c>
      <c r="N252" s="66">
        <f>RANK(L252,$L$7:$L$328)</f>
        <v>153</v>
      </c>
      <c r="O252" s="67">
        <v>55.31</v>
      </c>
      <c r="P252" s="65">
        <v>104</v>
      </c>
      <c r="Q252" s="66">
        <f t="shared" si="14"/>
        <v>250</v>
      </c>
      <c r="R252" s="67">
        <v>152.41</v>
      </c>
      <c r="S252" s="68">
        <v>104</v>
      </c>
      <c r="T252" s="66">
        <f t="shared" si="15"/>
        <v>246</v>
      </c>
    </row>
    <row r="253" spans="1:20" s="62" customFormat="1" ht="18" customHeight="1">
      <c r="A253" s="226" t="s">
        <v>57</v>
      </c>
      <c r="B253" s="63">
        <v>55.89</v>
      </c>
      <c r="C253" s="64">
        <v>28.47</v>
      </c>
      <c r="D253" s="64">
        <v>56.42</v>
      </c>
      <c r="E253" s="65">
        <v>89</v>
      </c>
      <c r="F253" s="66">
        <f t="shared" si="12"/>
        <v>147</v>
      </c>
      <c r="G253" s="67">
        <v>20</v>
      </c>
      <c r="H253" s="64">
        <v>2.52</v>
      </c>
      <c r="I253" s="64">
        <v>22.52</v>
      </c>
      <c r="J253" s="65">
        <v>89</v>
      </c>
      <c r="K253" s="66">
        <f t="shared" si="13"/>
        <v>270</v>
      </c>
      <c r="L253" s="67">
        <v>18.37</v>
      </c>
      <c r="M253" s="65">
        <v>89</v>
      </c>
      <c r="N253" s="66">
        <f>RANK(L253,$L$7:$L$328)</f>
        <v>259</v>
      </c>
      <c r="O253" s="67">
        <v>54.81</v>
      </c>
      <c r="P253" s="65">
        <v>89</v>
      </c>
      <c r="Q253" s="66">
        <f t="shared" si="14"/>
        <v>258</v>
      </c>
      <c r="R253" s="67">
        <v>152.11000000000001</v>
      </c>
      <c r="S253" s="68">
        <v>89</v>
      </c>
      <c r="T253" s="66">
        <f t="shared" si="15"/>
        <v>247</v>
      </c>
    </row>
    <row r="254" spans="1:20" s="62" customFormat="1" ht="18" customHeight="1">
      <c r="A254" s="226" t="s">
        <v>304</v>
      </c>
      <c r="B254" s="63">
        <v>51.17</v>
      </c>
      <c r="C254" s="64">
        <v>25.67</v>
      </c>
      <c r="D254" s="64">
        <v>51.25</v>
      </c>
      <c r="E254" s="65">
        <v>24</v>
      </c>
      <c r="F254" s="66">
        <f t="shared" si="12"/>
        <v>218</v>
      </c>
      <c r="G254" s="67">
        <v>19.71</v>
      </c>
      <c r="H254" s="64">
        <v>3.94</v>
      </c>
      <c r="I254" s="64">
        <v>23.65</v>
      </c>
      <c r="J254" s="65">
        <v>24</v>
      </c>
      <c r="K254" s="66">
        <f t="shared" si="13"/>
        <v>262</v>
      </c>
      <c r="L254" s="67">
        <v>19.21</v>
      </c>
      <c r="M254" s="65">
        <v>24</v>
      </c>
      <c r="N254" s="66">
        <f>RANK(L254,$L$7:$L$328)</f>
        <v>254</v>
      </c>
      <c r="O254" s="67">
        <v>57.75</v>
      </c>
      <c r="P254" s="65">
        <v>24</v>
      </c>
      <c r="Q254" s="66">
        <f t="shared" si="14"/>
        <v>218</v>
      </c>
      <c r="R254" s="67">
        <v>151.85</v>
      </c>
      <c r="S254" s="68">
        <v>24</v>
      </c>
      <c r="T254" s="66">
        <f t="shared" si="15"/>
        <v>248</v>
      </c>
    </row>
    <row r="255" spans="1:20" s="62" customFormat="1" ht="18" customHeight="1">
      <c r="A255" s="226" t="s">
        <v>110</v>
      </c>
      <c r="B255" s="63">
        <v>52.96</v>
      </c>
      <c r="C255" s="64">
        <v>22.39</v>
      </c>
      <c r="D255" s="64">
        <v>48.88</v>
      </c>
      <c r="E255" s="65">
        <v>208</v>
      </c>
      <c r="F255" s="66">
        <f t="shared" si="12"/>
        <v>243</v>
      </c>
      <c r="G255" s="67">
        <v>20.39</v>
      </c>
      <c r="H255" s="64">
        <v>4.45</v>
      </c>
      <c r="I255" s="64">
        <v>24.84</v>
      </c>
      <c r="J255" s="65">
        <v>207</v>
      </c>
      <c r="K255" s="66">
        <f t="shared" si="13"/>
        <v>254</v>
      </c>
      <c r="L255" s="67">
        <v>19.97</v>
      </c>
      <c r="M255" s="65">
        <v>208</v>
      </c>
      <c r="N255" s="66">
        <f>RANK(L255,$L$7:$L$328)</f>
        <v>244</v>
      </c>
      <c r="O255" s="67">
        <v>57.88</v>
      </c>
      <c r="P255" s="65">
        <v>207</v>
      </c>
      <c r="Q255" s="66">
        <f t="shared" si="14"/>
        <v>216</v>
      </c>
      <c r="R255" s="67">
        <v>151.32</v>
      </c>
      <c r="S255" s="68">
        <v>207</v>
      </c>
      <c r="T255" s="66">
        <f t="shared" si="15"/>
        <v>249</v>
      </c>
    </row>
    <row r="256" spans="1:20" s="62" customFormat="1" ht="18" customHeight="1" thickBot="1">
      <c r="A256" s="227" t="s">
        <v>439</v>
      </c>
      <c r="B256" s="69">
        <v>53.76</v>
      </c>
      <c r="C256" s="70">
        <v>19.41</v>
      </c>
      <c r="D256" s="70">
        <v>46.29</v>
      </c>
      <c r="E256" s="71">
        <v>108</v>
      </c>
      <c r="F256" s="72">
        <f t="shared" si="12"/>
        <v>265</v>
      </c>
      <c r="G256" s="73">
        <v>25.44</v>
      </c>
      <c r="H256" s="70">
        <v>4.84</v>
      </c>
      <c r="I256" s="70">
        <v>30.29</v>
      </c>
      <c r="J256" s="71">
        <v>108</v>
      </c>
      <c r="K256" s="72">
        <f t="shared" si="13"/>
        <v>194</v>
      </c>
      <c r="L256" s="73">
        <v>21.1</v>
      </c>
      <c r="M256" s="71">
        <v>107</v>
      </c>
      <c r="N256" s="72">
        <f>RANK(L256,$L$7:$L$328)</f>
        <v>222</v>
      </c>
      <c r="O256" s="73">
        <v>54.09</v>
      </c>
      <c r="P256" s="71">
        <v>108</v>
      </c>
      <c r="Q256" s="72">
        <f t="shared" si="14"/>
        <v>264</v>
      </c>
      <c r="R256" s="73">
        <v>150.59</v>
      </c>
      <c r="S256" s="74">
        <v>108</v>
      </c>
      <c r="T256" s="72">
        <f t="shared" si="15"/>
        <v>250</v>
      </c>
    </row>
    <row r="257" spans="1:20" s="62" customFormat="1" ht="18" customHeight="1">
      <c r="A257" s="226" t="s">
        <v>66</v>
      </c>
      <c r="B257" s="63">
        <v>54.01</v>
      </c>
      <c r="C257" s="64">
        <v>23.64</v>
      </c>
      <c r="D257" s="64">
        <v>50.64</v>
      </c>
      <c r="E257" s="65">
        <v>69</v>
      </c>
      <c r="F257" s="66">
        <f t="shared" si="12"/>
        <v>231</v>
      </c>
      <c r="G257" s="67">
        <v>20.99</v>
      </c>
      <c r="H257" s="64">
        <v>4.79</v>
      </c>
      <c r="I257" s="64">
        <v>25.77</v>
      </c>
      <c r="J257" s="65">
        <v>68</v>
      </c>
      <c r="K257" s="66">
        <f t="shared" si="13"/>
        <v>248</v>
      </c>
      <c r="L257" s="67">
        <v>20.67</v>
      </c>
      <c r="M257" s="65">
        <v>69</v>
      </c>
      <c r="N257" s="66">
        <f>RANK(L257,$L$7:$L$328)</f>
        <v>231</v>
      </c>
      <c r="O257" s="67">
        <v>53.82</v>
      </c>
      <c r="P257" s="65">
        <v>67</v>
      </c>
      <c r="Q257" s="66">
        <f t="shared" si="14"/>
        <v>265</v>
      </c>
      <c r="R257" s="67">
        <v>150.36000000000001</v>
      </c>
      <c r="S257" s="68">
        <v>67</v>
      </c>
      <c r="T257" s="66">
        <f t="shared" si="15"/>
        <v>251</v>
      </c>
    </row>
    <row r="258" spans="1:20" s="62" customFormat="1" ht="18" customHeight="1">
      <c r="A258" s="226" t="s">
        <v>219</v>
      </c>
      <c r="B258" s="63">
        <v>56.14</v>
      </c>
      <c r="C258" s="64">
        <v>19.53</v>
      </c>
      <c r="D258" s="64">
        <v>47.61</v>
      </c>
      <c r="E258" s="65">
        <v>105</v>
      </c>
      <c r="F258" s="66">
        <f t="shared" si="12"/>
        <v>257</v>
      </c>
      <c r="G258" s="67">
        <v>21.32</v>
      </c>
      <c r="H258" s="64">
        <v>4.76</v>
      </c>
      <c r="I258" s="64">
        <v>26.08</v>
      </c>
      <c r="J258" s="65">
        <v>104</v>
      </c>
      <c r="K258" s="66">
        <f t="shared" si="13"/>
        <v>244</v>
      </c>
      <c r="L258" s="67">
        <v>20.25</v>
      </c>
      <c r="M258" s="65">
        <v>96</v>
      </c>
      <c r="N258" s="66">
        <f>RANK(L258,$L$7:$L$328)</f>
        <v>236</v>
      </c>
      <c r="O258" s="67">
        <v>55.2</v>
      </c>
      <c r="P258" s="65">
        <v>102</v>
      </c>
      <c r="Q258" s="66">
        <f t="shared" si="14"/>
        <v>251</v>
      </c>
      <c r="R258" s="67">
        <v>148.36000000000001</v>
      </c>
      <c r="S258" s="68">
        <v>102</v>
      </c>
      <c r="T258" s="66">
        <f t="shared" si="15"/>
        <v>252</v>
      </c>
    </row>
    <row r="259" spans="1:20" s="62" customFormat="1" ht="18" customHeight="1">
      <c r="A259" s="226" t="s">
        <v>287</v>
      </c>
      <c r="B259" s="63">
        <v>54.21</v>
      </c>
      <c r="C259" s="64">
        <v>21.42</v>
      </c>
      <c r="D259" s="64">
        <v>48.52</v>
      </c>
      <c r="E259" s="65">
        <v>103</v>
      </c>
      <c r="F259" s="66">
        <f t="shared" si="12"/>
        <v>248</v>
      </c>
      <c r="G259" s="67">
        <v>18.78</v>
      </c>
      <c r="H259" s="64">
        <v>3.44</v>
      </c>
      <c r="I259" s="64">
        <v>22.21</v>
      </c>
      <c r="J259" s="65">
        <v>103</v>
      </c>
      <c r="K259" s="66">
        <f t="shared" si="13"/>
        <v>272</v>
      </c>
      <c r="L259" s="67">
        <v>21.62</v>
      </c>
      <c r="M259" s="65">
        <v>101</v>
      </c>
      <c r="N259" s="66">
        <f>RANK(L259,$L$7:$L$328)</f>
        <v>212</v>
      </c>
      <c r="O259" s="67">
        <v>55.02</v>
      </c>
      <c r="P259" s="65">
        <v>102</v>
      </c>
      <c r="Q259" s="66">
        <f t="shared" si="14"/>
        <v>254</v>
      </c>
      <c r="R259" s="67">
        <v>147.5</v>
      </c>
      <c r="S259" s="68">
        <v>102</v>
      </c>
      <c r="T259" s="66">
        <f t="shared" si="15"/>
        <v>253</v>
      </c>
    </row>
    <row r="260" spans="1:20" s="62" customFormat="1" ht="18" customHeight="1">
      <c r="A260" s="226" t="s">
        <v>188</v>
      </c>
      <c r="B260" s="63">
        <v>56.59</v>
      </c>
      <c r="C260" s="64">
        <v>18.27</v>
      </c>
      <c r="D260" s="64">
        <v>46.56</v>
      </c>
      <c r="E260" s="65">
        <v>30</v>
      </c>
      <c r="F260" s="66">
        <f t="shared" si="12"/>
        <v>263</v>
      </c>
      <c r="G260" s="67">
        <v>27.89</v>
      </c>
      <c r="H260" s="64">
        <v>6.48</v>
      </c>
      <c r="I260" s="64">
        <v>34.380000000000003</v>
      </c>
      <c r="J260" s="65">
        <v>28</v>
      </c>
      <c r="K260" s="66">
        <f t="shared" si="13"/>
        <v>155</v>
      </c>
      <c r="L260" s="67">
        <v>17.34</v>
      </c>
      <c r="M260" s="65">
        <v>29</v>
      </c>
      <c r="N260" s="66">
        <f>RANK(L260,$L$7:$L$328)</f>
        <v>274</v>
      </c>
      <c r="O260" s="67">
        <v>51.52</v>
      </c>
      <c r="P260" s="65">
        <v>29</v>
      </c>
      <c r="Q260" s="66">
        <f t="shared" si="14"/>
        <v>276</v>
      </c>
      <c r="R260" s="67">
        <v>146.63999999999999</v>
      </c>
      <c r="S260" s="68">
        <v>29</v>
      </c>
      <c r="T260" s="66">
        <f t="shared" si="15"/>
        <v>254</v>
      </c>
    </row>
    <row r="261" spans="1:20" s="62" customFormat="1" ht="18" customHeight="1" thickBot="1">
      <c r="A261" s="227" t="s">
        <v>443</v>
      </c>
      <c r="B261" s="69">
        <v>49.06</v>
      </c>
      <c r="C261" s="70">
        <v>17.420000000000002</v>
      </c>
      <c r="D261" s="70">
        <v>41.95</v>
      </c>
      <c r="E261" s="71">
        <v>111</v>
      </c>
      <c r="F261" s="72">
        <f t="shared" si="12"/>
        <v>275</v>
      </c>
      <c r="G261" s="73">
        <v>21.76</v>
      </c>
      <c r="H261" s="70">
        <v>4.9400000000000004</v>
      </c>
      <c r="I261" s="70">
        <v>26.7</v>
      </c>
      <c r="J261" s="71">
        <v>112</v>
      </c>
      <c r="K261" s="72">
        <f t="shared" si="13"/>
        <v>233</v>
      </c>
      <c r="L261" s="73">
        <v>19.739999999999998</v>
      </c>
      <c r="M261" s="71">
        <v>112</v>
      </c>
      <c r="N261" s="72">
        <f>RANK(L261,$L$7:$L$328)</f>
        <v>246</v>
      </c>
      <c r="O261" s="73">
        <v>56.65</v>
      </c>
      <c r="P261" s="71">
        <v>95</v>
      </c>
      <c r="Q261" s="72">
        <f t="shared" si="14"/>
        <v>232</v>
      </c>
      <c r="R261" s="73">
        <v>146.44999999999999</v>
      </c>
      <c r="S261" s="74">
        <v>95</v>
      </c>
      <c r="T261" s="72">
        <f t="shared" si="15"/>
        <v>255</v>
      </c>
    </row>
    <row r="262" spans="1:20" s="62" customFormat="1" ht="18" customHeight="1">
      <c r="A262" s="226" t="s">
        <v>286</v>
      </c>
      <c r="B262" s="63">
        <v>53.31</v>
      </c>
      <c r="C262" s="64">
        <v>20.5</v>
      </c>
      <c r="D262" s="64">
        <v>47.15</v>
      </c>
      <c r="E262" s="65">
        <v>183</v>
      </c>
      <c r="F262" s="66">
        <f t="shared" si="12"/>
        <v>261</v>
      </c>
      <c r="G262" s="67">
        <v>20.64</v>
      </c>
      <c r="H262" s="64">
        <v>4.34</v>
      </c>
      <c r="I262" s="64">
        <v>24.99</v>
      </c>
      <c r="J262" s="65">
        <v>179</v>
      </c>
      <c r="K262" s="66">
        <f t="shared" si="13"/>
        <v>253</v>
      </c>
      <c r="L262" s="67">
        <v>19.55</v>
      </c>
      <c r="M262" s="65">
        <v>181</v>
      </c>
      <c r="N262" s="66">
        <f>RANK(L262,$L$7:$L$328)</f>
        <v>248</v>
      </c>
      <c r="O262" s="67">
        <v>54.89</v>
      </c>
      <c r="P262" s="65">
        <v>176</v>
      </c>
      <c r="Q262" s="66">
        <f t="shared" si="14"/>
        <v>257</v>
      </c>
      <c r="R262" s="67">
        <v>146.32</v>
      </c>
      <c r="S262" s="68">
        <v>176</v>
      </c>
      <c r="T262" s="66">
        <f t="shared" si="15"/>
        <v>256</v>
      </c>
    </row>
    <row r="263" spans="1:20" s="62" customFormat="1" ht="18" customHeight="1">
      <c r="A263" s="226" t="s">
        <v>207</v>
      </c>
      <c r="B263" s="63">
        <v>51.06</v>
      </c>
      <c r="C263" s="64">
        <v>23.22</v>
      </c>
      <c r="D263" s="64">
        <v>48.74</v>
      </c>
      <c r="E263" s="65">
        <v>69</v>
      </c>
      <c r="F263" s="66">
        <f t="shared" ref="F263:F328" si="16">RANK(D263,$D$7:$D$328)</f>
        <v>244</v>
      </c>
      <c r="G263" s="67">
        <v>20.2</v>
      </c>
      <c r="H263" s="64">
        <v>3.64</v>
      </c>
      <c r="I263" s="64">
        <v>23.84</v>
      </c>
      <c r="J263" s="65">
        <v>69</v>
      </c>
      <c r="K263" s="66">
        <f t="shared" ref="K263:K328" si="17">RANK(I263,$I$7:$I$328)</f>
        <v>259</v>
      </c>
      <c r="L263" s="67">
        <v>19.46</v>
      </c>
      <c r="M263" s="65">
        <v>69</v>
      </c>
      <c r="N263" s="66">
        <f>RANK(L263,$L$7:$L$328)</f>
        <v>249</v>
      </c>
      <c r="O263" s="67">
        <v>55.59</v>
      </c>
      <c r="P263" s="65">
        <v>63</v>
      </c>
      <c r="Q263" s="66">
        <f t="shared" ref="Q263:Q328" si="18">IFERROR(RANK(O263,$O$7:$O$328),"")</f>
        <v>246</v>
      </c>
      <c r="R263" s="67">
        <v>145.66</v>
      </c>
      <c r="S263" s="68">
        <v>63</v>
      </c>
      <c r="T263" s="66">
        <f t="shared" ref="T263:T328" si="19">IFERROR(RANK(R263,$R$7:$R$328),"")</f>
        <v>257</v>
      </c>
    </row>
    <row r="264" spans="1:20" s="62" customFormat="1" ht="18" customHeight="1">
      <c r="A264" s="226" t="s">
        <v>435</v>
      </c>
      <c r="B264" s="63">
        <v>52.34</v>
      </c>
      <c r="C264" s="64">
        <v>27.5</v>
      </c>
      <c r="D264" s="64">
        <v>53.67</v>
      </c>
      <c r="E264" s="65">
        <v>14</v>
      </c>
      <c r="F264" s="66">
        <f t="shared" si="16"/>
        <v>194</v>
      </c>
      <c r="G264" s="67">
        <v>16.93</v>
      </c>
      <c r="H264" s="64">
        <v>3.11</v>
      </c>
      <c r="I264" s="64">
        <v>20.04</v>
      </c>
      <c r="J264" s="65">
        <v>14</v>
      </c>
      <c r="K264" s="66">
        <f t="shared" si="17"/>
        <v>284</v>
      </c>
      <c r="L264" s="67">
        <v>16.43</v>
      </c>
      <c r="M264" s="65">
        <v>14</v>
      </c>
      <c r="N264" s="66">
        <f>RANK(L264,$L$7:$L$328)</f>
        <v>284</v>
      </c>
      <c r="O264" s="67">
        <v>55</v>
      </c>
      <c r="P264" s="65">
        <v>14</v>
      </c>
      <c r="Q264" s="66">
        <f t="shared" si="18"/>
        <v>255</v>
      </c>
      <c r="R264" s="67">
        <v>145.13999999999999</v>
      </c>
      <c r="S264" s="68">
        <v>14</v>
      </c>
      <c r="T264" s="66">
        <f t="shared" si="19"/>
        <v>258</v>
      </c>
    </row>
    <row r="265" spans="1:20" s="62" customFormat="1" ht="18" customHeight="1">
      <c r="A265" s="226" t="s">
        <v>89</v>
      </c>
      <c r="B265" s="63">
        <v>56.7</v>
      </c>
      <c r="C265" s="64">
        <v>19.97</v>
      </c>
      <c r="D265" s="64">
        <v>48.32</v>
      </c>
      <c r="E265" s="65">
        <v>36</v>
      </c>
      <c r="F265" s="66">
        <f t="shared" si="16"/>
        <v>251</v>
      </c>
      <c r="G265" s="67">
        <v>21.78</v>
      </c>
      <c r="H265" s="64">
        <v>3.82</v>
      </c>
      <c r="I265" s="64">
        <v>25.61</v>
      </c>
      <c r="J265" s="65">
        <v>37</v>
      </c>
      <c r="K265" s="66">
        <f t="shared" si="17"/>
        <v>250</v>
      </c>
      <c r="L265" s="67">
        <v>16.97</v>
      </c>
      <c r="M265" s="65">
        <v>36</v>
      </c>
      <c r="N265" s="66">
        <f>RANK(L265,$L$7:$L$328)</f>
        <v>277</v>
      </c>
      <c r="O265" s="67">
        <v>54.5</v>
      </c>
      <c r="P265" s="65">
        <v>36</v>
      </c>
      <c r="Q265" s="66">
        <f t="shared" si="18"/>
        <v>262</v>
      </c>
      <c r="R265" s="67">
        <v>145.11000000000001</v>
      </c>
      <c r="S265" s="68">
        <v>36</v>
      </c>
      <c r="T265" s="66">
        <f t="shared" si="19"/>
        <v>259</v>
      </c>
    </row>
    <row r="266" spans="1:20" s="62" customFormat="1" ht="18" customHeight="1" thickBot="1">
      <c r="A266" s="227" t="s">
        <v>208</v>
      </c>
      <c r="B266" s="69">
        <v>49.39</v>
      </c>
      <c r="C266" s="70">
        <v>23.73</v>
      </c>
      <c r="D266" s="70">
        <v>48.42</v>
      </c>
      <c r="E266" s="71">
        <v>62</v>
      </c>
      <c r="F266" s="72">
        <f t="shared" si="16"/>
        <v>250</v>
      </c>
      <c r="G266" s="73">
        <v>18.97</v>
      </c>
      <c r="H266" s="70">
        <v>2.82</v>
      </c>
      <c r="I266" s="70">
        <v>21.79</v>
      </c>
      <c r="J266" s="71">
        <v>61</v>
      </c>
      <c r="K266" s="72">
        <f t="shared" si="17"/>
        <v>274</v>
      </c>
      <c r="L266" s="73">
        <v>20.37</v>
      </c>
      <c r="M266" s="71">
        <v>59</v>
      </c>
      <c r="N266" s="72">
        <f>RANK(L266,$L$7:$L$328)</f>
        <v>234</v>
      </c>
      <c r="O266" s="73">
        <v>55.84</v>
      </c>
      <c r="P266" s="71">
        <v>62</v>
      </c>
      <c r="Q266" s="72">
        <f t="shared" si="18"/>
        <v>245</v>
      </c>
      <c r="R266" s="73">
        <v>144.41</v>
      </c>
      <c r="S266" s="74">
        <v>62</v>
      </c>
      <c r="T266" s="72">
        <f t="shared" si="19"/>
        <v>260</v>
      </c>
    </row>
    <row r="267" spans="1:20" s="62" customFormat="1" ht="18" customHeight="1">
      <c r="A267" s="226" t="s">
        <v>180</v>
      </c>
      <c r="B267" s="63">
        <v>53.27</v>
      </c>
      <c r="C267" s="64">
        <v>18.600000000000001</v>
      </c>
      <c r="D267" s="64">
        <v>45.24</v>
      </c>
      <c r="E267" s="65">
        <v>354</v>
      </c>
      <c r="F267" s="66">
        <f t="shared" si="16"/>
        <v>269</v>
      </c>
      <c r="G267" s="67">
        <v>19.55</v>
      </c>
      <c r="H267" s="64">
        <v>3.94</v>
      </c>
      <c r="I267" s="64">
        <v>23.49</v>
      </c>
      <c r="J267" s="65">
        <v>351</v>
      </c>
      <c r="K267" s="66">
        <f t="shared" si="17"/>
        <v>264</v>
      </c>
      <c r="L267" s="67">
        <v>20.13</v>
      </c>
      <c r="M267" s="65">
        <v>348</v>
      </c>
      <c r="N267" s="66">
        <f>RANK(L267,$L$7:$L$328)</f>
        <v>238</v>
      </c>
      <c r="O267" s="67">
        <v>55.52</v>
      </c>
      <c r="P267" s="65">
        <v>353</v>
      </c>
      <c r="Q267" s="66">
        <f t="shared" si="18"/>
        <v>247</v>
      </c>
      <c r="R267" s="67">
        <v>144.04</v>
      </c>
      <c r="S267" s="68">
        <v>353</v>
      </c>
      <c r="T267" s="66">
        <f t="shared" si="19"/>
        <v>261</v>
      </c>
    </row>
    <row r="268" spans="1:20" s="62" customFormat="1" ht="18" customHeight="1">
      <c r="A268" s="226" t="s">
        <v>225</v>
      </c>
      <c r="B268" s="63">
        <v>52</v>
      </c>
      <c r="C268" s="64">
        <v>20.25</v>
      </c>
      <c r="D268" s="64">
        <v>46.25</v>
      </c>
      <c r="E268" s="65">
        <v>28</v>
      </c>
      <c r="F268" s="66">
        <f t="shared" si="16"/>
        <v>267</v>
      </c>
      <c r="G268" s="67">
        <v>17.37</v>
      </c>
      <c r="H268" s="64">
        <v>2.17</v>
      </c>
      <c r="I268" s="64">
        <v>19.54</v>
      </c>
      <c r="J268" s="65">
        <v>27</v>
      </c>
      <c r="K268" s="66">
        <f t="shared" si="17"/>
        <v>288</v>
      </c>
      <c r="L268" s="67">
        <v>19.79</v>
      </c>
      <c r="M268" s="65">
        <v>28</v>
      </c>
      <c r="N268" s="66">
        <f>RANK(L268,$L$7:$L$328)</f>
        <v>245</v>
      </c>
      <c r="O268" s="67">
        <v>57.56</v>
      </c>
      <c r="P268" s="65">
        <v>27</v>
      </c>
      <c r="Q268" s="66">
        <f t="shared" si="18"/>
        <v>220</v>
      </c>
      <c r="R268" s="67">
        <v>143.06</v>
      </c>
      <c r="S268" s="68">
        <v>27</v>
      </c>
      <c r="T268" s="66">
        <f t="shared" si="19"/>
        <v>262</v>
      </c>
    </row>
    <row r="269" spans="1:20" s="62" customFormat="1" ht="18" customHeight="1">
      <c r="A269" s="226" t="s">
        <v>441</v>
      </c>
      <c r="B269" s="63">
        <v>50.2</v>
      </c>
      <c r="C269" s="64">
        <v>23.56</v>
      </c>
      <c r="D269" s="64">
        <v>48.65</v>
      </c>
      <c r="E269" s="65">
        <v>88</v>
      </c>
      <c r="F269" s="66">
        <f t="shared" si="16"/>
        <v>245</v>
      </c>
      <c r="G269" s="67">
        <v>18.239999999999998</v>
      </c>
      <c r="H269" s="64">
        <v>3.16</v>
      </c>
      <c r="I269" s="64">
        <v>21.4</v>
      </c>
      <c r="J269" s="65">
        <v>86</v>
      </c>
      <c r="K269" s="66">
        <f t="shared" si="17"/>
        <v>275</v>
      </c>
      <c r="L269" s="67">
        <v>18.2</v>
      </c>
      <c r="M269" s="65">
        <v>87</v>
      </c>
      <c r="N269" s="66">
        <f>RANK(L269,$L$7:$L$328)</f>
        <v>265</v>
      </c>
      <c r="O269" s="67">
        <v>53.56</v>
      </c>
      <c r="P269" s="65">
        <v>86</v>
      </c>
      <c r="Q269" s="66">
        <f t="shared" si="18"/>
        <v>266</v>
      </c>
      <c r="R269" s="67">
        <v>141.83000000000001</v>
      </c>
      <c r="S269" s="68">
        <v>86</v>
      </c>
      <c r="T269" s="66">
        <f t="shared" si="19"/>
        <v>263</v>
      </c>
    </row>
    <row r="270" spans="1:20" s="62" customFormat="1" ht="18" customHeight="1">
      <c r="A270" s="226" t="s">
        <v>63</v>
      </c>
      <c r="B270" s="63">
        <v>49.36</v>
      </c>
      <c r="C270" s="64">
        <v>23.21</v>
      </c>
      <c r="D270" s="64">
        <v>47.89</v>
      </c>
      <c r="E270" s="65">
        <v>163</v>
      </c>
      <c r="F270" s="66">
        <f t="shared" si="16"/>
        <v>254</v>
      </c>
      <c r="G270" s="67">
        <v>20.88</v>
      </c>
      <c r="H270" s="64">
        <v>2.8</v>
      </c>
      <c r="I270" s="64">
        <v>23.68</v>
      </c>
      <c r="J270" s="65">
        <v>160</v>
      </c>
      <c r="K270" s="66">
        <f t="shared" si="17"/>
        <v>260</v>
      </c>
      <c r="L270" s="67">
        <v>19.45</v>
      </c>
      <c r="M270" s="65">
        <v>151</v>
      </c>
      <c r="N270" s="66">
        <f>RANK(L270,$L$7:$L$328)</f>
        <v>250</v>
      </c>
      <c r="O270" s="67">
        <v>55.06</v>
      </c>
      <c r="P270" s="65">
        <v>109</v>
      </c>
      <c r="Q270" s="66">
        <f t="shared" si="18"/>
        <v>253</v>
      </c>
      <c r="R270" s="67">
        <v>141.33000000000001</v>
      </c>
      <c r="S270" s="68">
        <v>109</v>
      </c>
      <c r="T270" s="66">
        <f t="shared" si="19"/>
        <v>264</v>
      </c>
    </row>
    <row r="271" spans="1:20" s="62" customFormat="1" ht="18" customHeight="1" thickBot="1">
      <c r="A271" s="227" t="s">
        <v>480</v>
      </c>
      <c r="B271" s="69">
        <v>47.2</v>
      </c>
      <c r="C271" s="70">
        <v>17</v>
      </c>
      <c r="D271" s="70">
        <v>40.6</v>
      </c>
      <c r="E271" s="71">
        <v>1</v>
      </c>
      <c r="F271" s="72">
        <f t="shared" si="16"/>
        <v>277</v>
      </c>
      <c r="G271" s="73">
        <v>15</v>
      </c>
      <c r="H271" s="70">
        <v>1</v>
      </c>
      <c r="I271" s="70">
        <v>16</v>
      </c>
      <c r="J271" s="71">
        <v>1</v>
      </c>
      <c r="K271" s="72">
        <f t="shared" si="17"/>
        <v>318</v>
      </c>
      <c r="L271" s="73">
        <v>20</v>
      </c>
      <c r="M271" s="71">
        <v>1</v>
      </c>
      <c r="N271" s="72">
        <f>RANK(L271,$L$7:$L$328)</f>
        <v>243</v>
      </c>
      <c r="O271" s="73">
        <v>64</v>
      </c>
      <c r="P271" s="71">
        <v>1</v>
      </c>
      <c r="Q271" s="72">
        <f t="shared" si="18"/>
        <v>126</v>
      </c>
      <c r="R271" s="73">
        <v>140.6</v>
      </c>
      <c r="S271" s="74">
        <v>1</v>
      </c>
      <c r="T271" s="72">
        <f t="shared" si="19"/>
        <v>265</v>
      </c>
    </row>
    <row r="272" spans="1:20" s="62" customFormat="1" ht="18" customHeight="1">
      <c r="A272" s="226" t="s">
        <v>97</v>
      </c>
      <c r="B272" s="63">
        <v>48.23</v>
      </c>
      <c r="C272" s="64">
        <v>19.13</v>
      </c>
      <c r="D272" s="64">
        <v>43.25</v>
      </c>
      <c r="E272" s="65">
        <v>91</v>
      </c>
      <c r="F272" s="66">
        <f t="shared" si="16"/>
        <v>273</v>
      </c>
      <c r="G272" s="67">
        <v>20.62</v>
      </c>
      <c r="H272" s="64">
        <v>4.01</v>
      </c>
      <c r="I272" s="64">
        <v>24.63</v>
      </c>
      <c r="J272" s="65">
        <v>87</v>
      </c>
      <c r="K272" s="66">
        <f t="shared" si="17"/>
        <v>256</v>
      </c>
      <c r="L272" s="67">
        <v>17.38</v>
      </c>
      <c r="M272" s="65">
        <v>85</v>
      </c>
      <c r="N272" s="66">
        <f>RANK(L272,$L$7:$L$328)</f>
        <v>273</v>
      </c>
      <c r="O272" s="67">
        <v>56.33</v>
      </c>
      <c r="P272" s="65">
        <v>90</v>
      </c>
      <c r="Q272" s="66">
        <f t="shared" si="18"/>
        <v>238</v>
      </c>
      <c r="R272" s="67">
        <v>140.05000000000001</v>
      </c>
      <c r="S272" s="68">
        <v>90</v>
      </c>
      <c r="T272" s="66">
        <f t="shared" si="19"/>
        <v>266</v>
      </c>
    </row>
    <row r="273" spans="1:24" s="62" customFormat="1" ht="18" customHeight="1">
      <c r="A273" s="226" t="s">
        <v>111</v>
      </c>
      <c r="B273" s="63">
        <v>52.42</v>
      </c>
      <c r="C273" s="64">
        <v>16.399999999999999</v>
      </c>
      <c r="D273" s="64">
        <v>42.61</v>
      </c>
      <c r="E273" s="65">
        <v>20</v>
      </c>
      <c r="F273" s="66">
        <f t="shared" si="16"/>
        <v>274</v>
      </c>
      <c r="G273" s="67">
        <v>17.100000000000001</v>
      </c>
      <c r="H273" s="64">
        <v>3.75</v>
      </c>
      <c r="I273" s="64">
        <v>20.85</v>
      </c>
      <c r="J273" s="65">
        <v>20</v>
      </c>
      <c r="K273" s="66">
        <f t="shared" si="17"/>
        <v>278</v>
      </c>
      <c r="L273" s="67">
        <v>17.05</v>
      </c>
      <c r="M273" s="65">
        <v>20</v>
      </c>
      <c r="N273" s="66">
        <f>RANK(L273,$L$7:$L$328)</f>
        <v>276</v>
      </c>
      <c r="O273" s="67">
        <v>56.74</v>
      </c>
      <c r="P273" s="65">
        <v>19</v>
      </c>
      <c r="Q273" s="66">
        <f t="shared" si="18"/>
        <v>231</v>
      </c>
      <c r="R273" s="67">
        <v>139.97</v>
      </c>
      <c r="S273" s="68">
        <v>19</v>
      </c>
      <c r="T273" s="66">
        <f t="shared" si="19"/>
        <v>267</v>
      </c>
    </row>
    <row r="274" spans="1:24" s="62" customFormat="1" ht="18" customHeight="1">
      <c r="A274" s="226" t="s">
        <v>458</v>
      </c>
      <c r="B274" s="63">
        <v>51.07</v>
      </c>
      <c r="C274" s="64">
        <v>22.07</v>
      </c>
      <c r="D274" s="64">
        <v>47.6</v>
      </c>
      <c r="E274" s="65">
        <v>15</v>
      </c>
      <c r="F274" s="66">
        <f t="shared" si="16"/>
        <v>258</v>
      </c>
      <c r="G274" s="67">
        <v>17.07</v>
      </c>
      <c r="H274" s="64">
        <v>2</v>
      </c>
      <c r="I274" s="64">
        <v>19.07</v>
      </c>
      <c r="J274" s="65">
        <v>14</v>
      </c>
      <c r="K274" s="66">
        <f t="shared" si="17"/>
        <v>292</v>
      </c>
      <c r="L274" s="67">
        <v>14.93</v>
      </c>
      <c r="M274" s="65">
        <v>15</v>
      </c>
      <c r="N274" s="66">
        <f>RANK(L274,$L$7:$L$328)</f>
        <v>297</v>
      </c>
      <c r="O274" s="67">
        <v>59.6</v>
      </c>
      <c r="P274" s="65">
        <v>15</v>
      </c>
      <c r="Q274" s="66">
        <f t="shared" si="18"/>
        <v>196</v>
      </c>
      <c r="R274" s="67">
        <v>139.93</v>
      </c>
      <c r="S274" s="68">
        <v>15</v>
      </c>
      <c r="T274" s="66">
        <f t="shared" si="19"/>
        <v>268</v>
      </c>
    </row>
    <row r="275" spans="1:24" s="62" customFormat="1" ht="18" customHeight="1">
      <c r="A275" s="226" t="s">
        <v>197</v>
      </c>
      <c r="B275" s="63">
        <v>54.24</v>
      </c>
      <c r="C275" s="64">
        <v>19.87</v>
      </c>
      <c r="D275" s="64">
        <v>46.99</v>
      </c>
      <c r="E275" s="65">
        <v>15</v>
      </c>
      <c r="F275" s="66">
        <f t="shared" si="16"/>
        <v>262</v>
      </c>
      <c r="G275" s="67">
        <v>18.87</v>
      </c>
      <c r="H275" s="64">
        <v>1.87</v>
      </c>
      <c r="I275" s="64">
        <v>20.73</v>
      </c>
      <c r="J275" s="65">
        <v>15</v>
      </c>
      <c r="K275" s="66">
        <f t="shared" si="17"/>
        <v>279</v>
      </c>
      <c r="L275" s="67">
        <v>17.600000000000001</v>
      </c>
      <c r="M275" s="65">
        <v>15</v>
      </c>
      <c r="N275" s="66">
        <f>RANK(L275,$L$7:$L$328)</f>
        <v>269</v>
      </c>
      <c r="O275" s="67">
        <v>55.86</v>
      </c>
      <c r="P275" s="65">
        <v>14</v>
      </c>
      <c r="Q275" s="66">
        <f t="shared" si="18"/>
        <v>244</v>
      </c>
      <c r="R275" s="67">
        <v>139.26</v>
      </c>
      <c r="S275" s="68">
        <v>14</v>
      </c>
      <c r="T275" s="66">
        <f t="shared" si="19"/>
        <v>269</v>
      </c>
    </row>
    <row r="276" spans="1:24" s="62" customFormat="1" ht="18" customHeight="1" thickBot="1">
      <c r="A276" s="227" t="s">
        <v>485</v>
      </c>
      <c r="B276" s="69">
        <v>47.2</v>
      </c>
      <c r="C276" s="70">
        <v>20.67</v>
      </c>
      <c r="D276" s="70">
        <v>44.27</v>
      </c>
      <c r="E276" s="71">
        <v>3</v>
      </c>
      <c r="F276" s="72">
        <f t="shared" si="16"/>
        <v>272</v>
      </c>
      <c r="G276" s="73">
        <v>17.329999999999998</v>
      </c>
      <c r="H276" s="70">
        <v>6.33</v>
      </c>
      <c r="I276" s="70">
        <v>23.67</v>
      </c>
      <c r="J276" s="71">
        <v>3</v>
      </c>
      <c r="K276" s="72">
        <f t="shared" si="17"/>
        <v>261</v>
      </c>
      <c r="L276" s="73">
        <v>18.329999999999998</v>
      </c>
      <c r="M276" s="71">
        <v>3</v>
      </c>
      <c r="N276" s="72">
        <f>RANK(L276,$L$7:$L$328)</f>
        <v>261</v>
      </c>
      <c r="O276" s="73">
        <v>52.67</v>
      </c>
      <c r="P276" s="71">
        <v>3</v>
      </c>
      <c r="Q276" s="72">
        <f t="shared" si="18"/>
        <v>270</v>
      </c>
      <c r="R276" s="73">
        <v>138.93</v>
      </c>
      <c r="S276" s="74">
        <v>3</v>
      </c>
      <c r="T276" s="72">
        <f t="shared" si="19"/>
        <v>270</v>
      </c>
    </row>
    <row r="277" spans="1:24" s="62" customFormat="1" ht="18" customHeight="1">
      <c r="A277" s="226" t="s">
        <v>104</v>
      </c>
      <c r="B277" s="63">
        <v>51.9</v>
      </c>
      <c r="C277" s="64">
        <v>20.48</v>
      </c>
      <c r="D277" s="64">
        <v>46.44</v>
      </c>
      <c r="E277" s="65">
        <v>157</v>
      </c>
      <c r="F277" s="66">
        <f t="shared" si="16"/>
        <v>264</v>
      </c>
      <c r="G277" s="67">
        <v>21.17</v>
      </c>
      <c r="H277" s="64">
        <v>2.73</v>
      </c>
      <c r="I277" s="64">
        <v>23.9</v>
      </c>
      <c r="J277" s="65">
        <v>157</v>
      </c>
      <c r="K277" s="66">
        <f t="shared" si="17"/>
        <v>258</v>
      </c>
      <c r="L277" s="67">
        <v>20.010000000000002</v>
      </c>
      <c r="M277" s="65">
        <v>152</v>
      </c>
      <c r="N277" s="66">
        <f>RANK(L277,$L$7:$L$328)</f>
        <v>242</v>
      </c>
      <c r="O277" s="67">
        <v>54.79</v>
      </c>
      <c r="P277" s="65">
        <v>142</v>
      </c>
      <c r="Q277" s="66">
        <f t="shared" si="18"/>
        <v>259</v>
      </c>
      <c r="R277" s="67">
        <v>138.38</v>
      </c>
      <c r="S277" s="68">
        <v>142</v>
      </c>
      <c r="T277" s="66">
        <f t="shared" si="19"/>
        <v>271</v>
      </c>
    </row>
    <row r="278" spans="1:24" s="62" customFormat="1" ht="18" customHeight="1">
      <c r="A278" s="226" t="s">
        <v>58</v>
      </c>
      <c r="B278" s="63">
        <v>49.53</v>
      </c>
      <c r="C278" s="64">
        <v>20.190000000000001</v>
      </c>
      <c r="D278" s="64">
        <v>44.95</v>
      </c>
      <c r="E278" s="65">
        <v>188</v>
      </c>
      <c r="F278" s="66">
        <f t="shared" si="16"/>
        <v>271</v>
      </c>
      <c r="G278" s="67">
        <v>19.45</v>
      </c>
      <c r="H278" s="64">
        <v>3.1</v>
      </c>
      <c r="I278" s="64">
        <v>22.55</v>
      </c>
      <c r="J278" s="65">
        <v>186</v>
      </c>
      <c r="K278" s="66">
        <f t="shared" si="17"/>
        <v>269</v>
      </c>
      <c r="L278" s="67">
        <v>17.440000000000001</v>
      </c>
      <c r="M278" s="65">
        <v>187</v>
      </c>
      <c r="N278" s="66">
        <f>RANK(L278,$L$7:$L$328)</f>
        <v>271</v>
      </c>
      <c r="O278" s="67">
        <v>52.33</v>
      </c>
      <c r="P278" s="65">
        <v>187</v>
      </c>
      <c r="Q278" s="66">
        <f t="shared" si="18"/>
        <v>273</v>
      </c>
      <c r="R278" s="67">
        <v>136.97</v>
      </c>
      <c r="S278" s="68">
        <v>187</v>
      </c>
      <c r="T278" s="66">
        <f t="shared" si="19"/>
        <v>272</v>
      </c>
    </row>
    <row r="279" spans="1:24" customFormat="1" ht="16.5">
      <c r="A279" s="226" t="s">
        <v>445</v>
      </c>
      <c r="B279" s="63">
        <v>47.72</v>
      </c>
      <c r="C279" s="64">
        <v>23.67</v>
      </c>
      <c r="D279" s="64">
        <v>47.53</v>
      </c>
      <c r="E279" s="65">
        <v>70</v>
      </c>
      <c r="F279" s="66">
        <f t="shared" si="16"/>
        <v>259</v>
      </c>
      <c r="G279" s="67">
        <v>18.2</v>
      </c>
      <c r="H279" s="64">
        <v>4.99</v>
      </c>
      <c r="I279" s="64">
        <v>23.19</v>
      </c>
      <c r="J279" s="65">
        <v>70</v>
      </c>
      <c r="K279" s="66">
        <f t="shared" si="17"/>
        <v>267</v>
      </c>
      <c r="L279" s="67">
        <v>15.21</v>
      </c>
      <c r="M279" s="65">
        <v>68</v>
      </c>
      <c r="N279" s="66">
        <f>RANK(L279,$L$7:$L$328)</f>
        <v>293</v>
      </c>
      <c r="O279" s="67">
        <v>48.11</v>
      </c>
      <c r="P279" s="65">
        <v>70</v>
      </c>
      <c r="Q279" s="66">
        <f t="shared" si="18"/>
        <v>286</v>
      </c>
      <c r="R279" s="67">
        <v>133.61000000000001</v>
      </c>
      <c r="S279" s="68">
        <v>70</v>
      </c>
      <c r="T279" s="66">
        <f t="shared" si="19"/>
        <v>273</v>
      </c>
      <c r="U279" s="189"/>
      <c r="V279" s="189"/>
      <c r="W279" s="189"/>
      <c r="X279" s="189"/>
    </row>
    <row r="280" spans="1:24">
      <c r="A280" s="226" t="s">
        <v>448</v>
      </c>
      <c r="B280" s="63">
        <v>53.17</v>
      </c>
      <c r="C280" s="64">
        <v>21.08</v>
      </c>
      <c r="D280" s="64">
        <v>47.67</v>
      </c>
      <c r="E280" s="65">
        <v>12</v>
      </c>
      <c r="F280" s="66">
        <f t="shared" si="16"/>
        <v>255</v>
      </c>
      <c r="G280" s="67">
        <v>19.829999999999998</v>
      </c>
      <c r="H280" s="64">
        <v>3.5</v>
      </c>
      <c r="I280" s="64">
        <v>23.33</v>
      </c>
      <c r="J280" s="65">
        <v>12</v>
      </c>
      <c r="K280" s="66">
        <f t="shared" si="17"/>
        <v>265</v>
      </c>
      <c r="L280" s="67">
        <v>14.64</v>
      </c>
      <c r="M280" s="65">
        <v>11</v>
      </c>
      <c r="N280" s="66">
        <f>RANK(L280,$L$7:$L$328)</f>
        <v>300</v>
      </c>
      <c r="O280" s="67">
        <v>54.15</v>
      </c>
      <c r="P280" s="65">
        <v>13</v>
      </c>
      <c r="Q280" s="66">
        <f t="shared" si="18"/>
        <v>263</v>
      </c>
      <c r="R280" s="67">
        <v>132.08000000000001</v>
      </c>
      <c r="S280" s="68">
        <v>13</v>
      </c>
      <c r="T280" s="66">
        <f t="shared" si="19"/>
        <v>274</v>
      </c>
    </row>
    <row r="281" spans="1:24" ht="16.5" thickBot="1">
      <c r="A281" s="227" t="s">
        <v>444</v>
      </c>
      <c r="B281" s="69">
        <v>48.97</v>
      </c>
      <c r="C281" s="70">
        <v>20.7</v>
      </c>
      <c r="D281" s="70">
        <v>45.18</v>
      </c>
      <c r="E281" s="71">
        <v>23</v>
      </c>
      <c r="F281" s="72">
        <f t="shared" si="16"/>
        <v>270</v>
      </c>
      <c r="G281" s="73">
        <v>19</v>
      </c>
      <c r="H281" s="70">
        <v>2</v>
      </c>
      <c r="I281" s="70">
        <v>21</v>
      </c>
      <c r="J281" s="71">
        <v>23</v>
      </c>
      <c r="K281" s="72">
        <f t="shared" si="17"/>
        <v>276</v>
      </c>
      <c r="L281" s="73">
        <v>16.39</v>
      </c>
      <c r="M281" s="71">
        <v>23</v>
      </c>
      <c r="N281" s="72">
        <f>RANK(L281,$L$7:$L$328)</f>
        <v>285</v>
      </c>
      <c r="O281" s="73">
        <v>49.48</v>
      </c>
      <c r="P281" s="71">
        <v>23</v>
      </c>
      <c r="Q281" s="72">
        <f t="shared" si="18"/>
        <v>280</v>
      </c>
      <c r="R281" s="73">
        <v>132.05000000000001</v>
      </c>
      <c r="S281" s="74">
        <v>23</v>
      </c>
      <c r="T281" s="72">
        <f t="shared" si="19"/>
        <v>275</v>
      </c>
    </row>
    <row r="282" spans="1:24">
      <c r="A282" s="226" t="s">
        <v>447</v>
      </c>
      <c r="B282" s="63">
        <v>46.75</v>
      </c>
      <c r="C282" s="64">
        <v>17.850000000000001</v>
      </c>
      <c r="D282" s="64">
        <v>41.23</v>
      </c>
      <c r="E282" s="65">
        <v>141</v>
      </c>
      <c r="F282" s="66">
        <f t="shared" si="16"/>
        <v>276</v>
      </c>
      <c r="G282" s="67">
        <v>18.36</v>
      </c>
      <c r="H282" s="64">
        <v>2.57</v>
      </c>
      <c r="I282" s="64">
        <v>20.93</v>
      </c>
      <c r="J282" s="65">
        <v>140</v>
      </c>
      <c r="K282" s="66">
        <f t="shared" si="17"/>
        <v>277</v>
      </c>
      <c r="L282" s="67">
        <v>17.39</v>
      </c>
      <c r="M282" s="65">
        <v>136</v>
      </c>
      <c r="N282" s="66">
        <f>RANK(L282,$L$7:$L$328)</f>
        <v>272</v>
      </c>
      <c r="O282" s="67">
        <v>52.6</v>
      </c>
      <c r="P282" s="65">
        <v>139</v>
      </c>
      <c r="Q282" s="66">
        <f t="shared" si="18"/>
        <v>271</v>
      </c>
      <c r="R282" s="67">
        <v>131.93</v>
      </c>
      <c r="S282" s="68">
        <v>139</v>
      </c>
      <c r="T282" s="66">
        <f t="shared" si="19"/>
        <v>276</v>
      </c>
    </row>
    <row r="283" spans="1:24">
      <c r="A283" s="226" t="s">
        <v>449</v>
      </c>
      <c r="B283" s="63">
        <v>49.37</v>
      </c>
      <c r="C283" s="64">
        <v>21.58</v>
      </c>
      <c r="D283" s="64">
        <v>46.27</v>
      </c>
      <c r="E283" s="65">
        <v>24</v>
      </c>
      <c r="F283" s="66">
        <f t="shared" si="16"/>
        <v>266</v>
      </c>
      <c r="G283" s="67">
        <v>19.079999999999998</v>
      </c>
      <c r="H283" s="64">
        <v>3.19</v>
      </c>
      <c r="I283" s="64">
        <v>22.27</v>
      </c>
      <c r="J283" s="65">
        <v>24</v>
      </c>
      <c r="K283" s="66">
        <f t="shared" si="17"/>
        <v>271</v>
      </c>
      <c r="L283" s="67">
        <v>15.61</v>
      </c>
      <c r="M283" s="65">
        <v>23</v>
      </c>
      <c r="N283" s="66">
        <f>RANK(L283,$L$7:$L$328)</f>
        <v>289</v>
      </c>
      <c r="O283" s="67">
        <v>48.11</v>
      </c>
      <c r="P283" s="65">
        <v>19</v>
      </c>
      <c r="Q283" s="66">
        <f t="shared" si="18"/>
        <v>286</v>
      </c>
      <c r="R283" s="67">
        <v>131.68</v>
      </c>
      <c r="S283" s="68">
        <v>19</v>
      </c>
      <c r="T283" s="66">
        <f t="shared" si="19"/>
        <v>277</v>
      </c>
    </row>
    <row r="284" spans="1:24">
      <c r="A284" s="226" t="s">
        <v>203</v>
      </c>
      <c r="B284" s="63">
        <v>49.69</v>
      </c>
      <c r="C284" s="64">
        <v>14.19</v>
      </c>
      <c r="D284" s="64">
        <v>39.04</v>
      </c>
      <c r="E284" s="65">
        <v>31</v>
      </c>
      <c r="F284" s="66">
        <f t="shared" si="16"/>
        <v>286</v>
      </c>
      <c r="G284" s="67">
        <v>18.03</v>
      </c>
      <c r="H284" s="64">
        <v>2.5</v>
      </c>
      <c r="I284" s="64">
        <v>20.53</v>
      </c>
      <c r="J284" s="65">
        <v>31</v>
      </c>
      <c r="K284" s="66">
        <f t="shared" si="17"/>
        <v>280</v>
      </c>
      <c r="L284" s="67">
        <v>16.52</v>
      </c>
      <c r="M284" s="65">
        <v>27</v>
      </c>
      <c r="N284" s="66">
        <f>RANK(L284,$L$7:$L$328)</f>
        <v>281</v>
      </c>
      <c r="O284" s="67">
        <v>52.15</v>
      </c>
      <c r="P284" s="65">
        <v>27</v>
      </c>
      <c r="Q284" s="66">
        <f t="shared" si="18"/>
        <v>274</v>
      </c>
      <c r="R284" s="67">
        <v>131.07</v>
      </c>
      <c r="S284" s="68">
        <v>27</v>
      </c>
      <c r="T284" s="66">
        <f t="shared" si="19"/>
        <v>278</v>
      </c>
    </row>
    <row r="285" spans="1:24">
      <c r="A285" s="226" t="s">
        <v>171</v>
      </c>
      <c r="B285" s="63">
        <v>41.1</v>
      </c>
      <c r="C285" s="64">
        <v>15.63</v>
      </c>
      <c r="D285" s="64">
        <v>36.18</v>
      </c>
      <c r="E285" s="65">
        <v>8</v>
      </c>
      <c r="F285" s="66">
        <f t="shared" si="16"/>
        <v>290</v>
      </c>
      <c r="G285" s="67">
        <v>18</v>
      </c>
      <c r="H285" s="64">
        <v>2.33</v>
      </c>
      <c r="I285" s="64">
        <v>20.329999999999998</v>
      </c>
      <c r="J285" s="65">
        <v>9</v>
      </c>
      <c r="K285" s="66">
        <f t="shared" si="17"/>
        <v>282</v>
      </c>
      <c r="L285" s="67">
        <v>16.440000000000001</v>
      </c>
      <c r="M285" s="65">
        <v>9</v>
      </c>
      <c r="N285" s="66">
        <f>RANK(L285,$L$7:$L$328)</f>
        <v>283</v>
      </c>
      <c r="O285" s="67">
        <v>56</v>
      </c>
      <c r="P285" s="65">
        <v>8</v>
      </c>
      <c r="Q285" s="66">
        <f t="shared" si="18"/>
        <v>242</v>
      </c>
      <c r="R285" s="67">
        <v>130.30000000000001</v>
      </c>
      <c r="S285" s="68">
        <v>8</v>
      </c>
      <c r="T285" s="66">
        <f t="shared" si="19"/>
        <v>279</v>
      </c>
    </row>
    <row r="286" spans="1:24" ht="16.5" thickBot="1">
      <c r="A286" s="227" t="s">
        <v>419</v>
      </c>
      <c r="B286" s="69">
        <v>47.37</v>
      </c>
      <c r="C286" s="70">
        <v>15.57</v>
      </c>
      <c r="D286" s="70">
        <v>39.25</v>
      </c>
      <c r="E286" s="71">
        <v>168</v>
      </c>
      <c r="F286" s="72">
        <f t="shared" si="16"/>
        <v>283</v>
      </c>
      <c r="G286" s="73">
        <v>21.92</v>
      </c>
      <c r="H286" s="70">
        <v>4.7300000000000004</v>
      </c>
      <c r="I286" s="70">
        <v>26.65</v>
      </c>
      <c r="J286" s="71">
        <v>171</v>
      </c>
      <c r="K286" s="72">
        <f t="shared" si="17"/>
        <v>234</v>
      </c>
      <c r="L286" s="73">
        <v>18.809999999999999</v>
      </c>
      <c r="M286" s="71">
        <v>170</v>
      </c>
      <c r="N286" s="72">
        <f>RANK(L286,$L$7:$L$328)</f>
        <v>257</v>
      </c>
      <c r="O286" s="73">
        <v>51.03</v>
      </c>
      <c r="P286" s="71">
        <v>146</v>
      </c>
      <c r="Q286" s="72">
        <f t="shared" si="18"/>
        <v>277</v>
      </c>
      <c r="R286" s="73">
        <v>129.58000000000001</v>
      </c>
      <c r="S286" s="74">
        <v>146</v>
      </c>
      <c r="T286" s="72">
        <f t="shared" si="19"/>
        <v>280</v>
      </c>
    </row>
    <row r="287" spans="1:24">
      <c r="A287" s="226" t="s">
        <v>214</v>
      </c>
      <c r="B287" s="63">
        <v>46.02</v>
      </c>
      <c r="C287" s="64">
        <v>17.23</v>
      </c>
      <c r="D287" s="64">
        <v>40.24</v>
      </c>
      <c r="E287" s="65">
        <v>94</v>
      </c>
      <c r="F287" s="66">
        <f t="shared" si="16"/>
        <v>279</v>
      </c>
      <c r="G287" s="67">
        <v>17.55</v>
      </c>
      <c r="H287" s="64">
        <v>2.91</v>
      </c>
      <c r="I287" s="64">
        <v>20.46</v>
      </c>
      <c r="J287" s="65">
        <v>92</v>
      </c>
      <c r="K287" s="66">
        <f t="shared" si="17"/>
        <v>281</v>
      </c>
      <c r="L287" s="67">
        <v>16.96</v>
      </c>
      <c r="M287" s="65">
        <v>90</v>
      </c>
      <c r="N287" s="66">
        <f>RANK(L287,$L$7:$L$328)</f>
        <v>278</v>
      </c>
      <c r="O287" s="67">
        <v>51.81</v>
      </c>
      <c r="P287" s="65">
        <v>93</v>
      </c>
      <c r="Q287" s="66">
        <f t="shared" si="18"/>
        <v>275</v>
      </c>
      <c r="R287" s="67">
        <v>128.32</v>
      </c>
      <c r="S287" s="68">
        <v>93</v>
      </c>
      <c r="T287" s="66">
        <f t="shared" si="19"/>
        <v>281</v>
      </c>
    </row>
    <row r="288" spans="1:24">
      <c r="A288" s="226" t="s">
        <v>450</v>
      </c>
      <c r="B288" s="63">
        <v>46.8</v>
      </c>
      <c r="C288" s="64">
        <v>10.38</v>
      </c>
      <c r="D288" s="64">
        <v>33.78</v>
      </c>
      <c r="E288" s="65">
        <v>13</v>
      </c>
      <c r="F288" s="66">
        <f t="shared" si="16"/>
        <v>295</v>
      </c>
      <c r="G288" s="67">
        <v>21.15</v>
      </c>
      <c r="H288" s="64">
        <v>3.35</v>
      </c>
      <c r="I288" s="64">
        <v>24.5</v>
      </c>
      <c r="J288" s="65">
        <v>13</v>
      </c>
      <c r="K288" s="66">
        <f t="shared" si="17"/>
        <v>257</v>
      </c>
      <c r="L288" s="67">
        <v>18.309999999999999</v>
      </c>
      <c r="M288" s="65">
        <v>13</v>
      </c>
      <c r="N288" s="66">
        <f>RANK(L288,$L$7:$L$328)</f>
        <v>262</v>
      </c>
      <c r="O288" s="67">
        <v>49.69</v>
      </c>
      <c r="P288" s="65">
        <v>13</v>
      </c>
      <c r="Q288" s="66">
        <f t="shared" si="18"/>
        <v>279</v>
      </c>
      <c r="R288" s="67">
        <v>126.28</v>
      </c>
      <c r="S288" s="68">
        <v>13</v>
      </c>
      <c r="T288" s="66">
        <f t="shared" si="19"/>
        <v>282</v>
      </c>
    </row>
    <row r="289" spans="1:20">
      <c r="A289" s="226" t="s">
        <v>76</v>
      </c>
      <c r="B289" s="63">
        <v>47.73</v>
      </c>
      <c r="C289" s="64">
        <v>16.07</v>
      </c>
      <c r="D289" s="64">
        <v>39.94</v>
      </c>
      <c r="E289" s="65">
        <v>82</v>
      </c>
      <c r="F289" s="66">
        <f t="shared" si="16"/>
        <v>281</v>
      </c>
      <c r="G289" s="67">
        <v>17.21</v>
      </c>
      <c r="H289" s="64">
        <v>1.96</v>
      </c>
      <c r="I289" s="64">
        <v>19.170000000000002</v>
      </c>
      <c r="J289" s="65">
        <v>82</v>
      </c>
      <c r="K289" s="66">
        <f t="shared" si="17"/>
        <v>291</v>
      </c>
      <c r="L289" s="67">
        <v>17.46</v>
      </c>
      <c r="M289" s="65">
        <v>80</v>
      </c>
      <c r="N289" s="66">
        <f>RANK(L289,$L$7:$L$328)</f>
        <v>270</v>
      </c>
      <c r="O289" s="67">
        <v>49.12</v>
      </c>
      <c r="P289" s="65">
        <v>82</v>
      </c>
      <c r="Q289" s="66">
        <f t="shared" si="18"/>
        <v>282</v>
      </c>
      <c r="R289" s="67">
        <v>125.27</v>
      </c>
      <c r="S289" s="68">
        <v>82</v>
      </c>
      <c r="T289" s="66">
        <f t="shared" si="19"/>
        <v>283</v>
      </c>
    </row>
    <row r="290" spans="1:20">
      <c r="A290" s="226" t="s">
        <v>461</v>
      </c>
      <c r="B290" s="63">
        <v>43.32</v>
      </c>
      <c r="C290" s="64">
        <v>13.9</v>
      </c>
      <c r="D290" s="64">
        <v>35.56</v>
      </c>
      <c r="E290" s="65">
        <v>10</v>
      </c>
      <c r="F290" s="66">
        <f t="shared" si="16"/>
        <v>293</v>
      </c>
      <c r="G290" s="67">
        <v>20.2</v>
      </c>
      <c r="H290" s="64">
        <v>3.05</v>
      </c>
      <c r="I290" s="64">
        <v>23.25</v>
      </c>
      <c r="J290" s="65">
        <v>10</v>
      </c>
      <c r="K290" s="66">
        <f t="shared" si="17"/>
        <v>266</v>
      </c>
      <c r="L290" s="67">
        <v>15.73</v>
      </c>
      <c r="M290" s="65">
        <v>11</v>
      </c>
      <c r="N290" s="66">
        <f>RANK(L290,$L$7:$L$328)</f>
        <v>288</v>
      </c>
      <c r="O290" s="67">
        <v>46.67</v>
      </c>
      <c r="P290" s="65">
        <v>6</v>
      </c>
      <c r="Q290" s="66">
        <f t="shared" si="18"/>
        <v>293</v>
      </c>
      <c r="R290" s="67">
        <v>123.97</v>
      </c>
      <c r="S290" s="68">
        <v>6</v>
      </c>
      <c r="T290" s="66">
        <f t="shared" si="19"/>
        <v>284</v>
      </c>
    </row>
    <row r="291" spans="1:20" ht="16.5" thickBot="1">
      <c r="A291" s="227" t="s">
        <v>198</v>
      </c>
      <c r="B291" s="69">
        <v>47.46</v>
      </c>
      <c r="C291" s="70">
        <v>15.74</v>
      </c>
      <c r="D291" s="70">
        <v>39.47</v>
      </c>
      <c r="E291" s="71">
        <v>70</v>
      </c>
      <c r="F291" s="72">
        <f t="shared" si="16"/>
        <v>282</v>
      </c>
      <c r="G291" s="73">
        <v>18.63</v>
      </c>
      <c r="H291" s="70">
        <v>4.51</v>
      </c>
      <c r="I291" s="70">
        <v>23.14</v>
      </c>
      <c r="J291" s="71">
        <v>70</v>
      </c>
      <c r="K291" s="72">
        <f t="shared" si="17"/>
        <v>268</v>
      </c>
      <c r="L291" s="73">
        <v>13.57</v>
      </c>
      <c r="M291" s="71">
        <v>65</v>
      </c>
      <c r="N291" s="72">
        <f>RANK(L291,$L$7:$L$328)</f>
        <v>309</v>
      </c>
      <c r="O291" s="73">
        <v>46.88</v>
      </c>
      <c r="P291" s="71">
        <v>68</v>
      </c>
      <c r="Q291" s="72">
        <f t="shared" si="18"/>
        <v>292</v>
      </c>
      <c r="R291" s="73">
        <v>122.8</v>
      </c>
      <c r="S291" s="74">
        <v>68</v>
      </c>
      <c r="T291" s="72">
        <f t="shared" si="19"/>
        <v>285</v>
      </c>
    </row>
    <row r="292" spans="1:20">
      <c r="A292" s="226" t="s">
        <v>453</v>
      </c>
      <c r="B292" s="63">
        <v>40.35</v>
      </c>
      <c r="C292" s="64">
        <v>12.65</v>
      </c>
      <c r="D292" s="64">
        <v>32.82</v>
      </c>
      <c r="E292" s="65">
        <v>37</v>
      </c>
      <c r="F292" s="66">
        <f t="shared" si="16"/>
        <v>298</v>
      </c>
      <c r="G292" s="67">
        <v>17.5</v>
      </c>
      <c r="H292" s="64">
        <v>1.56</v>
      </c>
      <c r="I292" s="64">
        <v>19.059999999999999</v>
      </c>
      <c r="J292" s="65">
        <v>36</v>
      </c>
      <c r="K292" s="66">
        <f t="shared" si="17"/>
        <v>293</v>
      </c>
      <c r="L292" s="67">
        <v>17.940000000000001</v>
      </c>
      <c r="M292" s="65">
        <v>35</v>
      </c>
      <c r="N292" s="66">
        <f>RANK(L292,$L$7:$L$328)</f>
        <v>267</v>
      </c>
      <c r="O292" s="67">
        <v>48.65</v>
      </c>
      <c r="P292" s="65">
        <v>34</v>
      </c>
      <c r="Q292" s="66">
        <f t="shared" si="18"/>
        <v>283</v>
      </c>
      <c r="R292" s="67">
        <v>120.54</v>
      </c>
      <c r="S292" s="68">
        <v>34</v>
      </c>
      <c r="T292" s="66">
        <f t="shared" si="19"/>
        <v>286</v>
      </c>
    </row>
    <row r="293" spans="1:20">
      <c r="A293" s="226" t="s">
        <v>457</v>
      </c>
      <c r="B293" s="63">
        <v>38.81</v>
      </c>
      <c r="C293" s="64">
        <v>16.25</v>
      </c>
      <c r="D293" s="64">
        <v>35.659999999999997</v>
      </c>
      <c r="E293" s="65">
        <v>28</v>
      </c>
      <c r="F293" s="66">
        <f t="shared" si="16"/>
        <v>292</v>
      </c>
      <c r="G293" s="67">
        <v>17.21</v>
      </c>
      <c r="H293" s="64">
        <v>1.82</v>
      </c>
      <c r="I293" s="64">
        <v>19.04</v>
      </c>
      <c r="J293" s="65">
        <v>28</v>
      </c>
      <c r="K293" s="66">
        <f t="shared" si="17"/>
        <v>295</v>
      </c>
      <c r="L293" s="67">
        <v>16.68</v>
      </c>
      <c r="M293" s="65">
        <v>28</v>
      </c>
      <c r="N293" s="66">
        <f>RANK(L293,$L$7:$L$328)</f>
        <v>280</v>
      </c>
      <c r="O293" s="67">
        <v>47.56</v>
      </c>
      <c r="P293" s="65">
        <v>27</v>
      </c>
      <c r="Q293" s="66">
        <f t="shared" si="18"/>
        <v>288</v>
      </c>
      <c r="R293" s="67">
        <v>120.09</v>
      </c>
      <c r="S293" s="68">
        <v>27</v>
      </c>
      <c r="T293" s="66">
        <f t="shared" si="19"/>
        <v>287</v>
      </c>
    </row>
    <row r="294" spans="1:20">
      <c r="A294" s="226" t="s">
        <v>451</v>
      </c>
      <c r="B294" s="63">
        <v>43.72</v>
      </c>
      <c r="C294" s="64">
        <v>16.760000000000002</v>
      </c>
      <c r="D294" s="64">
        <v>38.619999999999997</v>
      </c>
      <c r="E294" s="65">
        <v>17</v>
      </c>
      <c r="F294" s="66">
        <f t="shared" si="16"/>
        <v>288</v>
      </c>
      <c r="G294" s="67">
        <v>16.71</v>
      </c>
      <c r="H294" s="64">
        <v>1.06</v>
      </c>
      <c r="I294" s="64">
        <v>17.760000000000002</v>
      </c>
      <c r="J294" s="65">
        <v>17</v>
      </c>
      <c r="K294" s="66">
        <f t="shared" si="17"/>
        <v>304</v>
      </c>
      <c r="L294" s="67">
        <v>18.239999999999998</v>
      </c>
      <c r="M294" s="65">
        <v>17</v>
      </c>
      <c r="N294" s="66">
        <f>RANK(L294,$L$7:$L$328)</f>
        <v>263</v>
      </c>
      <c r="O294" s="67">
        <v>44.82</v>
      </c>
      <c r="P294" s="65">
        <v>17</v>
      </c>
      <c r="Q294" s="66">
        <f t="shared" si="18"/>
        <v>303</v>
      </c>
      <c r="R294" s="67">
        <v>119.45</v>
      </c>
      <c r="S294" s="68">
        <v>17</v>
      </c>
      <c r="T294" s="66">
        <f t="shared" si="19"/>
        <v>288</v>
      </c>
    </row>
    <row r="295" spans="1:20">
      <c r="A295" s="226" t="s">
        <v>183</v>
      </c>
      <c r="B295" s="63">
        <v>40.33</v>
      </c>
      <c r="C295" s="64">
        <v>17.63</v>
      </c>
      <c r="D295" s="64">
        <v>37.799999999999997</v>
      </c>
      <c r="E295" s="65">
        <v>30</v>
      </c>
      <c r="F295" s="66">
        <f t="shared" si="16"/>
        <v>289</v>
      </c>
      <c r="G295" s="67">
        <v>16</v>
      </c>
      <c r="H295" s="64">
        <v>2.2000000000000002</v>
      </c>
      <c r="I295" s="64">
        <v>18.2</v>
      </c>
      <c r="J295" s="65">
        <v>28</v>
      </c>
      <c r="K295" s="66">
        <f t="shared" si="17"/>
        <v>300</v>
      </c>
      <c r="L295" s="67">
        <v>15.47</v>
      </c>
      <c r="M295" s="65">
        <v>30</v>
      </c>
      <c r="N295" s="66">
        <f>RANK(L295,$L$7:$L$328)</f>
        <v>291</v>
      </c>
      <c r="O295" s="67">
        <v>47.07</v>
      </c>
      <c r="P295" s="65">
        <v>28</v>
      </c>
      <c r="Q295" s="66">
        <f t="shared" si="18"/>
        <v>289</v>
      </c>
      <c r="R295" s="67">
        <v>119.23</v>
      </c>
      <c r="S295" s="68">
        <v>28</v>
      </c>
      <c r="T295" s="66">
        <f t="shared" si="19"/>
        <v>289</v>
      </c>
    </row>
    <row r="296" spans="1:20" ht="16.5" thickBot="1">
      <c r="A296" s="227" t="s">
        <v>440</v>
      </c>
      <c r="B296" s="69">
        <v>47.55</v>
      </c>
      <c r="C296" s="70">
        <v>16.38</v>
      </c>
      <c r="D296" s="70">
        <v>40.15</v>
      </c>
      <c r="E296" s="71">
        <v>8</v>
      </c>
      <c r="F296" s="72">
        <f t="shared" si="16"/>
        <v>280</v>
      </c>
      <c r="G296" s="73">
        <v>15.75</v>
      </c>
      <c r="H296" s="70">
        <v>0.69</v>
      </c>
      <c r="I296" s="70">
        <v>16.440000000000001</v>
      </c>
      <c r="J296" s="71">
        <v>8</v>
      </c>
      <c r="K296" s="72">
        <f t="shared" si="17"/>
        <v>315</v>
      </c>
      <c r="L296" s="73">
        <v>14.43</v>
      </c>
      <c r="M296" s="71">
        <v>7</v>
      </c>
      <c r="N296" s="72">
        <f>RANK(L296,$L$7:$L$328)</f>
        <v>304</v>
      </c>
      <c r="O296" s="73">
        <v>50</v>
      </c>
      <c r="P296" s="71">
        <v>8</v>
      </c>
      <c r="Q296" s="72">
        <f t="shared" si="18"/>
        <v>278</v>
      </c>
      <c r="R296" s="73">
        <v>119.21</v>
      </c>
      <c r="S296" s="74">
        <v>8</v>
      </c>
      <c r="T296" s="72">
        <f t="shared" si="19"/>
        <v>290</v>
      </c>
    </row>
    <row r="297" spans="1:20">
      <c r="A297" s="226" t="s">
        <v>193</v>
      </c>
      <c r="B297" s="63">
        <v>41.86</v>
      </c>
      <c r="C297" s="64">
        <v>14.91</v>
      </c>
      <c r="D297" s="64">
        <v>35.840000000000003</v>
      </c>
      <c r="E297" s="65">
        <v>55</v>
      </c>
      <c r="F297" s="66">
        <f t="shared" si="16"/>
        <v>291</v>
      </c>
      <c r="G297" s="67">
        <v>16.78</v>
      </c>
      <c r="H297" s="64">
        <v>2.19</v>
      </c>
      <c r="I297" s="64">
        <v>18.97</v>
      </c>
      <c r="J297" s="65">
        <v>55</v>
      </c>
      <c r="K297" s="66">
        <f t="shared" si="17"/>
        <v>296</v>
      </c>
      <c r="L297" s="67">
        <v>17.78</v>
      </c>
      <c r="M297" s="65">
        <v>49</v>
      </c>
      <c r="N297" s="66">
        <f>RANK(L297,$L$7:$L$328)</f>
        <v>268</v>
      </c>
      <c r="O297" s="67">
        <v>48.25</v>
      </c>
      <c r="P297" s="65">
        <v>55</v>
      </c>
      <c r="Q297" s="66">
        <f t="shared" si="18"/>
        <v>285</v>
      </c>
      <c r="R297" s="67">
        <v>118.9</v>
      </c>
      <c r="S297" s="68">
        <v>55</v>
      </c>
      <c r="T297" s="66">
        <f t="shared" si="19"/>
        <v>291</v>
      </c>
    </row>
    <row r="298" spans="1:20">
      <c r="A298" s="226" t="s">
        <v>475</v>
      </c>
      <c r="B298" s="63">
        <v>29.4</v>
      </c>
      <c r="C298" s="64">
        <v>7.3</v>
      </c>
      <c r="D298" s="64">
        <v>22</v>
      </c>
      <c r="E298" s="65">
        <v>10</v>
      </c>
      <c r="F298" s="66">
        <f t="shared" si="16"/>
        <v>316</v>
      </c>
      <c r="G298" s="67">
        <v>18.38</v>
      </c>
      <c r="H298" s="64">
        <v>1</v>
      </c>
      <c r="I298" s="64">
        <v>19.38</v>
      </c>
      <c r="J298" s="65">
        <v>8</v>
      </c>
      <c r="K298" s="66">
        <f t="shared" si="17"/>
        <v>289</v>
      </c>
      <c r="L298" s="67">
        <v>15.56</v>
      </c>
      <c r="M298" s="65">
        <v>9</v>
      </c>
      <c r="N298" s="66">
        <f>RANK(L298,$L$7:$L$328)</f>
        <v>290</v>
      </c>
      <c r="O298" s="67">
        <v>49.33</v>
      </c>
      <c r="P298" s="65">
        <v>3</v>
      </c>
      <c r="Q298" s="66">
        <f t="shared" si="18"/>
        <v>281</v>
      </c>
      <c r="R298" s="67">
        <v>118.47</v>
      </c>
      <c r="S298" s="68">
        <v>3</v>
      </c>
      <c r="T298" s="66">
        <f t="shared" si="19"/>
        <v>292</v>
      </c>
    </row>
    <row r="299" spans="1:20">
      <c r="A299" s="226" t="s">
        <v>486</v>
      </c>
      <c r="B299" s="63">
        <v>43.17</v>
      </c>
      <c r="C299" s="64">
        <v>17.059999999999999</v>
      </c>
      <c r="D299" s="64">
        <v>38.64</v>
      </c>
      <c r="E299" s="65">
        <v>82</v>
      </c>
      <c r="F299" s="66">
        <f t="shared" si="16"/>
        <v>287</v>
      </c>
      <c r="G299" s="67">
        <v>15.65</v>
      </c>
      <c r="H299" s="64">
        <v>2.95</v>
      </c>
      <c r="I299" s="64">
        <v>18.600000000000001</v>
      </c>
      <c r="J299" s="65">
        <v>81</v>
      </c>
      <c r="K299" s="66">
        <f t="shared" si="17"/>
        <v>297</v>
      </c>
      <c r="L299" s="67">
        <v>14.94</v>
      </c>
      <c r="M299" s="65">
        <v>78</v>
      </c>
      <c r="N299" s="66">
        <f>RANK(L299,$L$7:$L$328)</f>
        <v>296</v>
      </c>
      <c r="O299" s="67">
        <v>46.44</v>
      </c>
      <c r="P299" s="65">
        <v>82</v>
      </c>
      <c r="Q299" s="66">
        <f t="shared" si="18"/>
        <v>295</v>
      </c>
      <c r="R299" s="67">
        <v>117.67</v>
      </c>
      <c r="S299" s="68">
        <v>82</v>
      </c>
      <c r="T299" s="66">
        <f t="shared" si="19"/>
        <v>293</v>
      </c>
    </row>
    <row r="300" spans="1:20">
      <c r="A300" s="226" t="s">
        <v>446</v>
      </c>
      <c r="B300" s="63">
        <v>43.2</v>
      </c>
      <c r="C300" s="64">
        <v>17.53</v>
      </c>
      <c r="D300" s="64">
        <v>39.130000000000003</v>
      </c>
      <c r="E300" s="65">
        <v>17</v>
      </c>
      <c r="F300" s="66">
        <f t="shared" si="16"/>
        <v>285</v>
      </c>
      <c r="G300" s="67">
        <v>17.82</v>
      </c>
      <c r="H300" s="64">
        <v>2.09</v>
      </c>
      <c r="I300" s="64">
        <v>19.91</v>
      </c>
      <c r="J300" s="65">
        <v>17</v>
      </c>
      <c r="K300" s="66">
        <f t="shared" si="17"/>
        <v>287</v>
      </c>
      <c r="L300" s="67">
        <v>14.44</v>
      </c>
      <c r="M300" s="65">
        <v>16</v>
      </c>
      <c r="N300" s="66">
        <f>RANK(L300,$L$7:$L$328)</f>
        <v>303</v>
      </c>
      <c r="O300" s="67">
        <v>46.5</v>
      </c>
      <c r="P300" s="65">
        <v>16</v>
      </c>
      <c r="Q300" s="66">
        <f t="shared" si="18"/>
        <v>294</v>
      </c>
      <c r="R300" s="67">
        <v>117.59</v>
      </c>
      <c r="S300" s="68">
        <v>16</v>
      </c>
      <c r="T300" s="66">
        <f t="shared" si="19"/>
        <v>294</v>
      </c>
    </row>
    <row r="301" spans="1:20" ht="16.5" thickBot="1">
      <c r="A301" s="227" t="s">
        <v>452</v>
      </c>
      <c r="B301" s="69">
        <v>36.659999999999997</v>
      </c>
      <c r="C301" s="70">
        <v>22.14</v>
      </c>
      <c r="D301" s="70">
        <v>40.47</v>
      </c>
      <c r="E301" s="71">
        <v>14</v>
      </c>
      <c r="F301" s="72">
        <f t="shared" si="16"/>
        <v>278</v>
      </c>
      <c r="G301" s="73">
        <v>16.79</v>
      </c>
      <c r="H301" s="70">
        <v>1.29</v>
      </c>
      <c r="I301" s="70">
        <v>18.07</v>
      </c>
      <c r="J301" s="71">
        <v>14</v>
      </c>
      <c r="K301" s="72">
        <f t="shared" si="17"/>
        <v>302</v>
      </c>
      <c r="L301" s="73">
        <v>16.86</v>
      </c>
      <c r="M301" s="71">
        <v>14</v>
      </c>
      <c r="N301" s="72">
        <f>RANK(L301,$L$7:$L$328)</f>
        <v>279</v>
      </c>
      <c r="O301" s="73">
        <v>40.57</v>
      </c>
      <c r="P301" s="71">
        <v>14</v>
      </c>
      <c r="Q301" s="72">
        <f t="shared" si="18"/>
        <v>317</v>
      </c>
      <c r="R301" s="73">
        <v>115.97</v>
      </c>
      <c r="S301" s="74">
        <v>14</v>
      </c>
      <c r="T301" s="72">
        <f t="shared" si="19"/>
        <v>295</v>
      </c>
    </row>
    <row r="302" spans="1:20">
      <c r="A302" s="226" t="s">
        <v>488</v>
      </c>
      <c r="B302" s="63">
        <v>53.98</v>
      </c>
      <c r="C302" s="64">
        <v>18.739999999999998</v>
      </c>
      <c r="D302" s="64">
        <v>45.73</v>
      </c>
      <c r="E302" s="65">
        <v>25</v>
      </c>
      <c r="F302" s="66">
        <f t="shared" si="16"/>
        <v>268</v>
      </c>
      <c r="G302" s="67">
        <v>22.4</v>
      </c>
      <c r="H302" s="64">
        <v>7.4</v>
      </c>
      <c r="I302" s="64">
        <v>29.8</v>
      </c>
      <c r="J302" s="65">
        <v>25</v>
      </c>
      <c r="K302" s="66">
        <f t="shared" si="17"/>
        <v>200</v>
      </c>
      <c r="L302" s="67">
        <v>11.74</v>
      </c>
      <c r="M302" s="65">
        <v>23</v>
      </c>
      <c r="N302" s="66">
        <f>RANK(L302,$L$7:$L$328)</f>
        <v>318</v>
      </c>
      <c r="O302" s="67">
        <v>46</v>
      </c>
      <c r="P302" s="65">
        <v>1</v>
      </c>
      <c r="Q302" s="66">
        <f t="shared" si="18"/>
        <v>296</v>
      </c>
      <c r="R302" s="67">
        <v>115.9</v>
      </c>
      <c r="S302" s="68">
        <v>1</v>
      </c>
      <c r="T302" s="66">
        <f t="shared" si="19"/>
        <v>296</v>
      </c>
    </row>
    <row r="303" spans="1:20">
      <c r="A303" s="226" t="s">
        <v>296</v>
      </c>
      <c r="B303" s="63">
        <v>40.89</v>
      </c>
      <c r="C303" s="64">
        <v>12.62</v>
      </c>
      <c r="D303" s="64">
        <v>33.06</v>
      </c>
      <c r="E303" s="65">
        <v>13</v>
      </c>
      <c r="F303" s="66">
        <f t="shared" si="16"/>
        <v>296</v>
      </c>
      <c r="G303" s="67">
        <v>16.149999999999999</v>
      </c>
      <c r="H303" s="64">
        <v>1.62</v>
      </c>
      <c r="I303" s="64">
        <v>17.77</v>
      </c>
      <c r="J303" s="65">
        <v>13</v>
      </c>
      <c r="K303" s="66">
        <f t="shared" si="17"/>
        <v>303</v>
      </c>
      <c r="L303" s="67">
        <v>20.85</v>
      </c>
      <c r="M303" s="65">
        <v>13</v>
      </c>
      <c r="N303" s="66">
        <f>RANK(L303,$L$7:$L$328)</f>
        <v>224</v>
      </c>
      <c r="O303" s="67">
        <v>44.15</v>
      </c>
      <c r="P303" s="65">
        <v>13</v>
      </c>
      <c r="Q303" s="66">
        <f t="shared" si="18"/>
        <v>304</v>
      </c>
      <c r="R303" s="67">
        <v>115.83</v>
      </c>
      <c r="S303" s="68">
        <v>13</v>
      </c>
      <c r="T303" s="66">
        <f t="shared" si="19"/>
        <v>297</v>
      </c>
    </row>
    <row r="304" spans="1:20">
      <c r="A304" s="226" t="s">
        <v>460</v>
      </c>
      <c r="B304" s="63">
        <v>41.12</v>
      </c>
      <c r="C304" s="64">
        <v>18.68</v>
      </c>
      <c r="D304" s="64">
        <v>39.24</v>
      </c>
      <c r="E304" s="65">
        <v>19</v>
      </c>
      <c r="F304" s="66">
        <f t="shared" si="16"/>
        <v>284</v>
      </c>
      <c r="G304" s="67">
        <v>14.74</v>
      </c>
      <c r="H304" s="64">
        <v>1.37</v>
      </c>
      <c r="I304" s="64">
        <v>16.11</v>
      </c>
      <c r="J304" s="65">
        <v>19</v>
      </c>
      <c r="K304" s="66">
        <f t="shared" si="17"/>
        <v>317</v>
      </c>
      <c r="L304" s="67">
        <v>14.3</v>
      </c>
      <c r="M304" s="65">
        <v>20</v>
      </c>
      <c r="N304" s="66">
        <f>RANK(L304,$L$7:$L$328)</f>
        <v>305</v>
      </c>
      <c r="O304" s="67">
        <v>45.79</v>
      </c>
      <c r="P304" s="65">
        <v>19</v>
      </c>
      <c r="Q304" s="66">
        <f t="shared" si="18"/>
        <v>298</v>
      </c>
      <c r="R304" s="67">
        <v>115.29</v>
      </c>
      <c r="S304" s="68">
        <v>19</v>
      </c>
      <c r="T304" s="66">
        <f t="shared" si="19"/>
        <v>298</v>
      </c>
    </row>
    <row r="305" spans="1:20">
      <c r="A305" s="226" t="s">
        <v>459</v>
      </c>
      <c r="B305" s="63">
        <v>36.299999999999997</v>
      </c>
      <c r="C305" s="64">
        <v>15.9</v>
      </c>
      <c r="D305" s="64">
        <v>34.06</v>
      </c>
      <c r="E305" s="65">
        <v>42</v>
      </c>
      <c r="F305" s="66">
        <f t="shared" si="16"/>
        <v>294</v>
      </c>
      <c r="G305" s="67">
        <v>18.38</v>
      </c>
      <c r="H305" s="64">
        <v>1.8</v>
      </c>
      <c r="I305" s="64">
        <v>20.18</v>
      </c>
      <c r="J305" s="65">
        <v>42</v>
      </c>
      <c r="K305" s="66">
        <f t="shared" si="17"/>
        <v>283</v>
      </c>
      <c r="L305" s="67">
        <v>14.93</v>
      </c>
      <c r="M305" s="65">
        <v>40</v>
      </c>
      <c r="N305" s="66">
        <f>RANK(L305,$L$7:$L$328)</f>
        <v>297</v>
      </c>
      <c r="O305" s="67">
        <v>44</v>
      </c>
      <c r="P305" s="65">
        <v>41</v>
      </c>
      <c r="Q305" s="66">
        <f t="shared" si="18"/>
        <v>305</v>
      </c>
      <c r="R305" s="67">
        <v>113.43</v>
      </c>
      <c r="S305" s="68">
        <v>41</v>
      </c>
      <c r="T305" s="66">
        <f t="shared" si="19"/>
        <v>299</v>
      </c>
    </row>
    <row r="306" spans="1:20" ht="16.5" thickBot="1">
      <c r="A306" s="227" t="s">
        <v>174</v>
      </c>
      <c r="B306" s="69">
        <v>35.700000000000003</v>
      </c>
      <c r="C306" s="70">
        <v>14.5</v>
      </c>
      <c r="D306" s="70">
        <v>32.35</v>
      </c>
      <c r="E306" s="71">
        <v>4</v>
      </c>
      <c r="F306" s="72">
        <f t="shared" si="16"/>
        <v>299</v>
      </c>
      <c r="G306" s="73">
        <v>12.2</v>
      </c>
      <c r="H306" s="70">
        <v>3.2</v>
      </c>
      <c r="I306" s="70">
        <v>15.4</v>
      </c>
      <c r="J306" s="71">
        <v>5</v>
      </c>
      <c r="K306" s="72">
        <f t="shared" si="17"/>
        <v>319</v>
      </c>
      <c r="L306" s="73">
        <v>12.75</v>
      </c>
      <c r="M306" s="71">
        <v>4</v>
      </c>
      <c r="N306" s="72">
        <f>RANK(L306,$L$7:$L$328)</f>
        <v>314</v>
      </c>
      <c r="O306" s="73">
        <v>43.33</v>
      </c>
      <c r="P306" s="71">
        <v>3</v>
      </c>
      <c r="Q306" s="72">
        <f t="shared" si="18"/>
        <v>306</v>
      </c>
      <c r="R306" s="73">
        <v>112</v>
      </c>
      <c r="S306" s="74">
        <v>3</v>
      </c>
      <c r="T306" s="72">
        <f t="shared" si="19"/>
        <v>300</v>
      </c>
    </row>
    <row r="307" spans="1:20">
      <c r="A307" s="226" t="s">
        <v>462</v>
      </c>
      <c r="B307" s="63">
        <v>40.93</v>
      </c>
      <c r="C307" s="64">
        <v>10.82</v>
      </c>
      <c r="D307" s="64">
        <v>31.29</v>
      </c>
      <c r="E307" s="65">
        <v>34</v>
      </c>
      <c r="F307" s="66">
        <f t="shared" si="16"/>
        <v>301</v>
      </c>
      <c r="G307" s="67">
        <v>18.03</v>
      </c>
      <c r="H307" s="64">
        <v>1.94</v>
      </c>
      <c r="I307" s="64">
        <v>19.97</v>
      </c>
      <c r="J307" s="65">
        <v>33</v>
      </c>
      <c r="K307" s="66">
        <f t="shared" si="17"/>
        <v>285</v>
      </c>
      <c r="L307" s="67">
        <v>13.58</v>
      </c>
      <c r="M307" s="65">
        <v>31</v>
      </c>
      <c r="N307" s="66">
        <f>RANK(L307,$L$7:$L$328)</f>
        <v>308</v>
      </c>
      <c r="O307" s="67">
        <v>47</v>
      </c>
      <c r="P307" s="65">
        <v>32</v>
      </c>
      <c r="Q307" s="66">
        <f t="shared" si="18"/>
        <v>290</v>
      </c>
      <c r="R307" s="67">
        <v>109.77</v>
      </c>
      <c r="S307" s="68">
        <v>32</v>
      </c>
      <c r="T307" s="66">
        <f t="shared" si="19"/>
        <v>301</v>
      </c>
    </row>
    <row r="308" spans="1:20">
      <c r="A308" s="226" t="s">
        <v>454</v>
      </c>
      <c r="B308" s="63">
        <v>31.08</v>
      </c>
      <c r="C308" s="64">
        <v>7.9</v>
      </c>
      <c r="D308" s="64">
        <v>23.44</v>
      </c>
      <c r="E308" s="65">
        <v>10</v>
      </c>
      <c r="F308" s="66">
        <f t="shared" si="16"/>
        <v>314</v>
      </c>
      <c r="G308" s="67">
        <v>17.2</v>
      </c>
      <c r="H308" s="64">
        <v>0.95</v>
      </c>
      <c r="I308" s="64">
        <v>18.149999999999999</v>
      </c>
      <c r="J308" s="65">
        <v>10</v>
      </c>
      <c r="K308" s="66">
        <f t="shared" si="17"/>
        <v>301</v>
      </c>
      <c r="L308" s="67">
        <v>13.33</v>
      </c>
      <c r="M308" s="65">
        <v>9</v>
      </c>
      <c r="N308" s="66">
        <f>RANK(L308,$L$7:$L$328)</f>
        <v>311</v>
      </c>
      <c r="O308" s="67">
        <v>45.33</v>
      </c>
      <c r="P308" s="65">
        <v>6</v>
      </c>
      <c r="Q308" s="66">
        <f t="shared" si="18"/>
        <v>300</v>
      </c>
      <c r="R308" s="67">
        <v>108.85</v>
      </c>
      <c r="S308" s="68">
        <v>6</v>
      </c>
      <c r="T308" s="66">
        <f t="shared" si="19"/>
        <v>302</v>
      </c>
    </row>
    <row r="309" spans="1:20">
      <c r="A309" s="226" t="s">
        <v>442</v>
      </c>
      <c r="B309" s="63">
        <v>35.81</v>
      </c>
      <c r="C309" s="64">
        <v>9.73</v>
      </c>
      <c r="D309" s="64">
        <v>27.64</v>
      </c>
      <c r="E309" s="65">
        <v>15</v>
      </c>
      <c r="F309" s="66">
        <f t="shared" si="16"/>
        <v>306</v>
      </c>
      <c r="G309" s="67">
        <v>17.8</v>
      </c>
      <c r="H309" s="64">
        <v>0.53</v>
      </c>
      <c r="I309" s="64">
        <v>18.329999999999998</v>
      </c>
      <c r="J309" s="65">
        <v>15</v>
      </c>
      <c r="K309" s="66">
        <f t="shared" si="17"/>
        <v>298</v>
      </c>
      <c r="L309" s="67">
        <v>18.2</v>
      </c>
      <c r="M309" s="65">
        <v>15</v>
      </c>
      <c r="N309" s="66">
        <f>RANK(L309,$L$7:$L$328)</f>
        <v>265</v>
      </c>
      <c r="O309" s="67">
        <v>45.14</v>
      </c>
      <c r="P309" s="65">
        <v>14</v>
      </c>
      <c r="Q309" s="66">
        <f t="shared" si="18"/>
        <v>301</v>
      </c>
      <c r="R309" s="67">
        <v>108.2</v>
      </c>
      <c r="S309" s="68">
        <v>14</v>
      </c>
      <c r="T309" s="66">
        <f t="shared" si="19"/>
        <v>303</v>
      </c>
    </row>
    <row r="310" spans="1:20">
      <c r="A310" s="226" t="s">
        <v>464</v>
      </c>
      <c r="B310" s="63">
        <v>36.29</v>
      </c>
      <c r="C310" s="64">
        <v>12.27</v>
      </c>
      <c r="D310" s="64">
        <v>30.41</v>
      </c>
      <c r="E310" s="65">
        <v>15</v>
      </c>
      <c r="F310" s="66">
        <f t="shared" si="16"/>
        <v>302</v>
      </c>
      <c r="G310" s="67">
        <v>14.87</v>
      </c>
      <c r="H310" s="64">
        <v>0.37</v>
      </c>
      <c r="I310" s="64">
        <v>15.23</v>
      </c>
      <c r="J310" s="65">
        <v>15</v>
      </c>
      <c r="K310" s="66">
        <f t="shared" si="17"/>
        <v>320</v>
      </c>
      <c r="L310" s="67">
        <v>13.27</v>
      </c>
      <c r="M310" s="65">
        <v>15</v>
      </c>
      <c r="N310" s="66">
        <f>RANK(L310,$L$7:$L$328)</f>
        <v>312</v>
      </c>
      <c r="O310" s="67">
        <v>48.27</v>
      </c>
      <c r="P310" s="65">
        <v>15</v>
      </c>
      <c r="Q310" s="66">
        <f t="shared" si="18"/>
        <v>284</v>
      </c>
      <c r="R310" s="67">
        <v>107.18</v>
      </c>
      <c r="S310" s="68">
        <v>15</v>
      </c>
      <c r="T310" s="66">
        <f t="shared" si="19"/>
        <v>304</v>
      </c>
    </row>
    <row r="311" spans="1:20" ht="16.5" thickBot="1">
      <c r="A311" s="227" t="s">
        <v>465</v>
      </c>
      <c r="B311" s="69">
        <v>32.299999999999997</v>
      </c>
      <c r="C311" s="70">
        <v>8.1</v>
      </c>
      <c r="D311" s="70">
        <v>24.25</v>
      </c>
      <c r="E311" s="71">
        <v>20</v>
      </c>
      <c r="F311" s="72">
        <f t="shared" si="16"/>
        <v>312</v>
      </c>
      <c r="G311" s="73">
        <v>17.43</v>
      </c>
      <c r="H311" s="70">
        <v>1.88</v>
      </c>
      <c r="I311" s="70">
        <v>19.309999999999999</v>
      </c>
      <c r="J311" s="71">
        <v>21</v>
      </c>
      <c r="K311" s="72">
        <f t="shared" si="17"/>
        <v>290</v>
      </c>
      <c r="L311" s="73">
        <v>16.329999999999998</v>
      </c>
      <c r="M311" s="71">
        <v>21</v>
      </c>
      <c r="N311" s="72">
        <f>RANK(L311,$L$7:$L$328)</f>
        <v>286</v>
      </c>
      <c r="O311" s="73">
        <v>44.95</v>
      </c>
      <c r="P311" s="71">
        <v>19</v>
      </c>
      <c r="Q311" s="72">
        <f t="shared" si="18"/>
        <v>302</v>
      </c>
      <c r="R311" s="73">
        <v>106.97</v>
      </c>
      <c r="S311" s="74">
        <v>19</v>
      </c>
      <c r="T311" s="72">
        <f t="shared" si="19"/>
        <v>305</v>
      </c>
    </row>
    <row r="312" spans="1:20">
      <c r="A312" s="226" t="s">
        <v>463</v>
      </c>
      <c r="B312" s="63">
        <v>30.59</v>
      </c>
      <c r="C312" s="64">
        <v>10.14</v>
      </c>
      <c r="D312" s="64">
        <v>25.44</v>
      </c>
      <c r="E312" s="65">
        <v>28</v>
      </c>
      <c r="F312" s="66">
        <f t="shared" si="16"/>
        <v>310</v>
      </c>
      <c r="G312" s="67">
        <v>16.07</v>
      </c>
      <c r="H312" s="64">
        <v>1.52</v>
      </c>
      <c r="I312" s="64">
        <v>17.59</v>
      </c>
      <c r="J312" s="65">
        <v>27</v>
      </c>
      <c r="K312" s="66">
        <f t="shared" si="17"/>
        <v>307</v>
      </c>
      <c r="L312" s="67">
        <v>16.5</v>
      </c>
      <c r="M312" s="65">
        <v>26</v>
      </c>
      <c r="N312" s="66">
        <f>RANK(L312,$L$7:$L$328)</f>
        <v>282</v>
      </c>
      <c r="O312" s="67">
        <v>45.9</v>
      </c>
      <c r="P312" s="65">
        <v>21</v>
      </c>
      <c r="Q312" s="66">
        <f t="shared" si="18"/>
        <v>297</v>
      </c>
      <c r="R312" s="67">
        <v>106.71</v>
      </c>
      <c r="S312" s="68">
        <v>21</v>
      </c>
      <c r="T312" s="66">
        <f t="shared" si="19"/>
        <v>306</v>
      </c>
    </row>
    <row r="313" spans="1:20">
      <c r="A313" s="226" t="s">
        <v>291</v>
      </c>
      <c r="B313" s="63">
        <v>36.520000000000003</v>
      </c>
      <c r="C313" s="64">
        <v>14.08</v>
      </c>
      <c r="D313" s="64">
        <v>32.340000000000003</v>
      </c>
      <c r="E313" s="65">
        <v>24</v>
      </c>
      <c r="F313" s="66">
        <f t="shared" si="16"/>
        <v>300</v>
      </c>
      <c r="G313" s="67">
        <v>16.41</v>
      </c>
      <c r="H313" s="64">
        <v>0.8</v>
      </c>
      <c r="I313" s="64">
        <v>17.2</v>
      </c>
      <c r="J313" s="65">
        <v>22</v>
      </c>
      <c r="K313" s="66">
        <f t="shared" si="17"/>
        <v>311</v>
      </c>
      <c r="L313" s="67">
        <v>13.95</v>
      </c>
      <c r="M313" s="65">
        <v>21</v>
      </c>
      <c r="N313" s="66">
        <f>RANK(L313,$L$7:$L$328)</f>
        <v>306</v>
      </c>
      <c r="O313" s="67">
        <v>42.09</v>
      </c>
      <c r="P313" s="65">
        <v>22</v>
      </c>
      <c r="Q313" s="66">
        <f t="shared" si="18"/>
        <v>309</v>
      </c>
      <c r="R313" s="67">
        <v>105.61</v>
      </c>
      <c r="S313" s="68">
        <v>22</v>
      </c>
      <c r="T313" s="66">
        <f t="shared" si="19"/>
        <v>307</v>
      </c>
    </row>
    <row r="314" spans="1:20">
      <c r="A314" s="226" t="s">
        <v>245</v>
      </c>
      <c r="B314" s="63">
        <v>39.03</v>
      </c>
      <c r="C314" s="64">
        <v>9.36</v>
      </c>
      <c r="D314" s="64">
        <v>28.87</v>
      </c>
      <c r="E314" s="65">
        <v>14</v>
      </c>
      <c r="F314" s="66">
        <f t="shared" si="16"/>
        <v>304</v>
      </c>
      <c r="G314" s="67">
        <v>16.36</v>
      </c>
      <c r="H314" s="64">
        <v>1.39</v>
      </c>
      <c r="I314" s="64">
        <v>17.75</v>
      </c>
      <c r="J314" s="65">
        <v>14</v>
      </c>
      <c r="K314" s="66">
        <f t="shared" si="17"/>
        <v>305</v>
      </c>
      <c r="L314" s="67">
        <v>18.5</v>
      </c>
      <c r="M314" s="65">
        <v>14</v>
      </c>
      <c r="N314" s="66">
        <f>RANK(L314,$L$7:$L$328)</f>
        <v>258</v>
      </c>
      <c r="O314" s="67">
        <v>41.29</v>
      </c>
      <c r="P314" s="65">
        <v>14</v>
      </c>
      <c r="Q314" s="66">
        <f t="shared" si="18"/>
        <v>312</v>
      </c>
      <c r="R314" s="67">
        <v>105.55</v>
      </c>
      <c r="S314" s="68">
        <v>14</v>
      </c>
      <c r="T314" s="66">
        <f t="shared" si="19"/>
        <v>308</v>
      </c>
    </row>
    <row r="315" spans="1:20">
      <c r="A315" s="226" t="s">
        <v>168</v>
      </c>
      <c r="B315" s="63">
        <v>40.18</v>
      </c>
      <c r="C315" s="64">
        <v>12.86</v>
      </c>
      <c r="D315" s="64">
        <v>32.950000000000003</v>
      </c>
      <c r="E315" s="65">
        <v>44</v>
      </c>
      <c r="F315" s="66">
        <f t="shared" si="16"/>
        <v>297</v>
      </c>
      <c r="G315" s="67">
        <v>17.87</v>
      </c>
      <c r="H315" s="64">
        <v>1.18</v>
      </c>
      <c r="I315" s="64">
        <v>19.05</v>
      </c>
      <c r="J315" s="65">
        <v>47</v>
      </c>
      <c r="K315" s="66">
        <f t="shared" si="17"/>
        <v>294</v>
      </c>
      <c r="L315" s="67">
        <v>14.49</v>
      </c>
      <c r="M315" s="65">
        <v>41</v>
      </c>
      <c r="N315" s="66">
        <f>RANK(L315,$L$7:$L$328)</f>
        <v>302</v>
      </c>
      <c r="O315" s="67">
        <v>45.62</v>
      </c>
      <c r="P315" s="65">
        <v>47</v>
      </c>
      <c r="Q315" s="66">
        <f t="shared" si="18"/>
        <v>299</v>
      </c>
      <c r="R315" s="67">
        <v>105.04</v>
      </c>
      <c r="S315" s="68">
        <v>47</v>
      </c>
      <c r="T315" s="66">
        <f t="shared" si="19"/>
        <v>309</v>
      </c>
    </row>
    <row r="316" spans="1:20" ht="16.5" thickBot="1">
      <c r="A316" s="227" t="s">
        <v>466</v>
      </c>
      <c r="B316" s="69">
        <v>34.03</v>
      </c>
      <c r="C316" s="70">
        <v>13.25</v>
      </c>
      <c r="D316" s="70">
        <v>30.27</v>
      </c>
      <c r="E316" s="71">
        <v>12</v>
      </c>
      <c r="F316" s="72">
        <f t="shared" si="16"/>
        <v>303</v>
      </c>
      <c r="G316" s="73">
        <v>16.309999999999999</v>
      </c>
      <c r="H316" s="70">
        <v>0.92</v>
      </c>
      <c r="I316" s="70">
        <v>17.23</v>
      </c>
      <c r="J316" s="71">
        <v>13</v>
      </c>
      <c r="K316" s="72">
        <f t="shared" si="17"/>
        <v>310</v>
      </c>
      <c r="L316" s="73">
        <v>17.23</v>
      </c>
      <c r="M316" s="71">
        <v>13</v>
      </c>
      <c r="N316" s="72">
        <f>RANK(L316,$L$7:$L$328)</f>
        <v>275</v>
      </c>
      <c r="O316" s="73">
        <v>38.67</v>
      </c>
      <c r="P316" s="71">
        <v>12</v>
      </c>
      <c r="Q316" s="72">
        <f t="shared" si="18"/>
        <v>320</v>
      </c>
      <c r="R316" s="73">
        <v>104.85</v>
      </c>
      <c r="S316" s="74">
        <v>12</v>
      </c>
      <c r="T316" s="72">
        <f t="shared" si="19"/>
        <v>310</v>
      </c>
    </row>
    <row r="317" spans="1:20">
      <c r="A317" s="226" t="s">
        <v>455</v>
      </c>
      <c r="B317" s="63">
        <v>36.450000000000003</v>
      </c>
      <c r="C317" s="64">
        <v>7.9</v>
      </c>
      <c r="D317" s="64">
        <v>26.13</v>
      </c>
      <c r="E317" s="65">
        <v>30</v>
      </c>
      <c r="F317" s="66">
        <f t="shared" si="16"/>
        <v>308</v>
      </c>
      <c r="G317" s="67">
        <v>20</v>
      </c>
      <c r="H317" s="64">
        <v>1.8</v>
      </c>
      <c r="I317" s="64">
        <v>21.8</v>
      </c>
      <c r="J317" s="65">
        <v>30</v>
      </c>
      <c r="K317" s="66">
        <f t="shared" si="17"/>
        <v>273</v>
      </c>
      <c r="L317" s="67">
        <v>14.5</v>
      </c>
      <c r="M317" s="65">
        <v>22</v>
      </c>
      <c r="N317" s="66">
        <f>RANK(L317,$L$7:$L$328)</f>
        <v>301</v>
      </c>
      <c r="O317" s="67">
        <v>42.69</v>
      </c>
      <c r="P317" s="65">
        <v>26</v>
      </c>
      <c r="Q317" s="66">
        <f t="shared" si="18"/>
        <v>307</v>
      </c>
      <c r="R317" s="67">
        <v>101.8</v>
      </c>
      <c r="S317" s="68">
        <v>26</v>
      </c>
      <c r="T317" s="66">
        <f t="shared" si="19"/>
        <v>311</v>
      </c>
    </row>
    <row r="318" spans="1:20">
      <c r="A318" s="226" t="s">
        <v>468</v>
      </c>
      <c r="B318" s="63">
        <v>28.13</v>
      </c>
      <c r="C318" s="64">
        <v>8.33</v>
      </c>
      <c r="D318" s="64">
        <v>22.4</v>
      </c>
      <c r="E318" s="65">
        <v>12</v>
      </c>
      <c r="F318" s="66">
        <f t="shared" si="16"/>
        <v>315</v>
      </c>
      <c r="G318" s="67">
        <v>17.5</v>
      </c>
      <c r="H318" s="64">
        <v>0</v>
      </c>
      <c r="I318" s="64">
        <v>17.5</v>
      </c>
      <c r="J318" s="65">
        <v>12</v>
      </c>
      <c r="K318" s="66">
        <f t="shared" si="17"/>
        <v>308</v>
      </c>
      <c r="L318" s="67">
        <v>15.92</v>
      </c>
      <c r="M318" s="65">
        <v>12</v>
      </c>
      <c r="N318" s="66">
        <f>RANK(L318,$L$7:$L$328)</f>
        <v>287</v>
      </c>
      <c r="O318" s="67">
        <v>42.33</v>
      </c>
      <c r="P318" s="65">
        <v>12</v>
      </c>
      <c r="Q318" s="66">
        <f t="shared" si="18"/>
        <v>308</v>
      </c>
      <c r="R318" s="67">
        <v>98.15</v>
      </c>
      <c r="S318" s="68">
        <v>12</v>
      </c>
      <c r="T318" s="66">
        <f t="shared" si="19"/>
        <v>312</v>
      </c>
    </row>
    <row r="319" spans="1:20">
      <c r="A319" s="226" t="s">
        <v>467</v>
      </c>
      <c r="B319" s="63">
        <v>34.19</v>
      </c>
      <c r="C319" s="64">
        <v>9.64</v>
      </c>
      <c r="D319" s="64">
        <v>26.74</v>
      </c>
      <c r="E319" s="65">
        <v>42</v>
      </c>
      <c r="F319" s="66">
        <f t="shared" si="16"/>
        <v>307</v>
      </c>
      <c r="G319" s="67">
        <v>13.95</v>
      </c>
      <c r="H319" s="64">
        <v>0.48</v>
      </c>
      <c r="I319" s="64">
        <v>14.43</v>
      </c>
      <c r="J319" s="65">
        <v>42</v>
      </c>
      <c r="K319" s="66">
        <f t="shared" si="17"/>
        <v>322</v>
      </c>
      <c r="L319" s="67">
        <v>15.05</v>
      </c>
      <c r="M319" s="65">
        <v>39</v>
      </c>
      <c r="N319" s="66">
        <f>RANK(L319,$L$7:$L$328)</f>
        <v>295</v>
      </c>
      <c r="O319" s="67">
        <v>42.05</v>
      </c>
      <c r="P319" s="65">
        <v>42</v>
      </c>
      <c r="Q319" s="66">
        <f t="shared" si="18"/>
        <v>310</v>
      </c>
      <c r="R319" s="67">
        <v>97.19</v>
      </c>
      <c r="S319" s="68">
        <v>42</v>
      </c>
      <c r="T319" s="66">
        <f t="shared" si="19"/>
        <v>313</v>
      </c>
    </row>
    <row r="320" spans="1:20">
      <c r="A320" s="226" t="s">
        <v>470</v>
      </c>
      <c r="B320" s="63">
        <v>30.62</v>
      </c>
      <c r="C320" s="64">
        <v>9.5500000000000007</v>
      </c>
      <c r="D320" s="64">
        <v>24.85</v>
      </c>
      <c r="E320" s="65">
        <v>22</v>
      </c>
      <c r="F320" s="66">
        <f t="shared" si="16"/>
        <v>311</v>
      </c>
      <c r="G320" s="67">
        <v>17.64</v>
      </c>
      <c r="H320" s="64">
        <v>0.02</v>
      </c>
      <c r="I320" s="64">
        <v>17.66</v>
      </c>
      <c r="J320" s="65">
        <v>22</v>
      </c>
      <c r="K320" s="66">
        <f t="shared" si="17"/>
        <v>306</v>
      </c>
      <c r="L320" s="67">
        <v>11.68</v>
      </c>
      <c r="M320" s="65">
        <v>22</v>
      </c>
      <c r="N320" s="66">
        <f>RANK(L320,$L$7:$L$328)</f>
        <v>319</v>
      </c>
      <c r="O320" s="67">
        <v>40.96</v>
      </c>
      <c r="P320" s="65">
        <v>23</v>
      </c>
      <c r="Q320" s="66">
        <f t="shared" si="18"/>
        <v>314</v>
      </c>
      <c r="R320" s="67">
        <v>92.8</v>
      </c>
      <c r="S320" s="68">
        <v>23</v>
      </c>
      <c r="T320" s="66">
        <f t="shared" si="19"/>
        <v>314</v>
      </c>
    </row>
    <row r="321" spans="1:20" ht="16.5" thickBot="1">
      <c r="A321" s="227" t="s">
        <v>471</v>
      </c>
      <c r="B321" s="69">
        <v>29.27</v>
      </c>
      <c r="C321" s="70">
        <v>6.88</v>
      </c>
      <c r="D321" s="70">
        <v>21.51</v>
      </c>
      <c r="E321" s="71">
        <v>24</v>
      </c>
      <c r="F321" s="72">
        <f t="shared" si="16"/>
        <v>318</v>
      </c>
      <c r="G321" s="73">
        <v>17.63</v>
      </c>
      <c r="H321" s="70">
        <v>0.65</v>
      </c>
      <c r="I321" s="70">
        <v>18.27</v>
      </c>
      <c r="J321" s="71">
        <v>24</v>
      </c>
      <c r="K321" s="72">
        <f t="shared" si="17"/>
        <v>299</v>
      </c>
      <c r="L321" s="73">
        <v>12.42</v>
      </c>
      <c r="M321" s="71">
        <v>24</v>
      </c>
      <c r="N321" s="72">
        <f>RANK(L321,$L$7:$L$328)</f>
        <v>316</v>
      </c>
      <c r="O321" s="73">
        <v>40.08</v>
      </c>
      <c r="P321" s="71">
        <v>24</v>
      </c>
      <c r="Q321" s="72">
        <f t="shared" si="18"/>
        <v>318</v>
      </c>
      <c r="R321" s="73">
        <v>92.28</v>
      </c>
      <c r="S321" s="74">
        <v>24</v>
      </c>
      <c r="T321" s="72">
        <f t="shared" si="19"/>
        <v>315</v>
      </c>
    </row>
    <row r="322" spans="1:20">
      <c r="A322" s="226" t="s">
        <v>469</v>
      </c>
      <c r="B322" s="63">
        <v>29.79</v>
      </c>
      <c r="C322" s="64">
        <v>4.74</v>
      </c>
      <c r="D322" s="64">
        <v>19.63</v>
      </c>
      <c r="E322" s="65">
        <v>23</v>
      </c>
      <c r="F322" s="66">
        <f t="shared" si="16"/>
        <v>321</v>
      </c>
      <c r="G322" s="67">
        <v>16.48</v>
      </c>
      <c r="H322" s="64">
        <v>0.13</v>
      </c>
      <c r="I322" s="64">
        <v>16.61</v>
      </c>
      <c r="J322" s="65">
        <v>23</v>
      </c>
      <c r="K322" s="66">
        <f t="shared" si="17"/>
        <v>313</v>
      </c>
      <c r="L322" s="67">
        <v>15.45</v>
      </c>
      <c r="M322" s="65">
        <v>22</v>
      </c>
      <c r="N322" s="66">
        <f>RANK(L322,$L$7:$L$328)</f>
        <v>292</v>
      </c>
      <c r="O322" s="67">
        <v>40.78</v>
      </c>
      <c r="P322" s="65">
        <v>23</v>
      </c>
      <c r="Q322" s="66">
        <f t="shared" si="18"/>
        <v>315</v>
      </c>
      <c r="R322" s="67">
        <v>91.81</v>
      </c>
      <c r="S322" s="68">
        <v>23</v>
      </c>
      <c r="T322" s="66">
        <f t="shared" si="19"/>
        <v>316</v>
      </c>
    </row>
    <row r="323" spans="1:20">
      <c r="A323" s="226" t="s">
        <v>473</v>
      </c>
      <c r="B323" s="63">
        <v>34.28</v>
      </c>
      <c r="C323" s="64">
        <v>4.78</v>
      </c>
      <c r="D323" s="64">
        <v>21.92</v>
      </c>
      <c r="E323" s="65">
        <v>23</v>
      </c>
      <c r="F323" s="66">
        <f t="shared" si="16"/>
        <v>317</v>
      </c>
      <c r="G323" s="67">
        <v>18.39</v>
      </c>
      <c r="H323" s="64">
        <v>1.57</v>
      </c>
      <c r="I323" s="64">
        <v>19.96</v>
      </c>
      <c r="J323" s="65">
        <v>23</v>
      </c>
      <c r="K323" s="66">
        <f t="shared" si="17"/>
        <v>286</v>
      </c>
      <c r="L323" s="67">
        <v>12.68</v>
      </c>
      <c r="M323" s="65">
        <v>19</v>
      </c>
      <c r="N323" s="66">
        <f>RANK(L323,$L$7:$L$328)</f>
        <v>315</v>
      </c>
      <c r="O323" s="67">
        <v>40.74</v>
      </c>
      <c r="P323" s="65">
        <v>19</v>
      </c>
      <c r="Q323" s="66">
        <f t="shared" si="18"/>
        <v>316</v>
      </c>
      <c r="R323" s="67">
        <v>91.67</v>
      </c>
      <c r="S323" s="68">
        <v>19</v>
      </c>
      <c r="T323" s="66">
        <f t="shared" si="19"/>
        <v>317</v>
      </c>
    </row>
    <row r="324" spans="1:20">
      <c r="A324" s="226" t="s">
        <v>477</v>
      </c>
      <c r="B324" s="63">
        <v>30.68</v>
      </c>
      <c r="C324" s="64">
        <v>5.5</v>
      </c>
      <c r="D324" s="64">
        <v>20.84</v>
      </c>
      <c r="E324" s="65">
        <v>10</v>
      </c>
      <c r="F324" s="66">
        <f t="shared" si="16"/>
        <v>319</v>
      </c>
      <c r="G324" s="67">
        <v>17.5</v>
      </c>
      <c r="H324" s="64">
        <v>0</v>
      </c>
      <c r="I324" s="64">
        <v>17.5</v>
      </c>
      <c r="J324" s="65">
        <v>10</v>
      </c>
      <c r="K324" s="66">
        <f t="shared" si="17"/>
        <v>308</v>
      </c>
      <c r="L324" s="67">
        <v>13.91</v>
      </c>
      <c r="M324" s="65">
        <v>11</v>
      </c>
      <c r="N324" s="66">
        <f>RANK(L324,$L$7:$L$328)</f>
        <v>307</v>
      </c>
      <c r="O324" s="67">
        <v>38</v>
      </c>
      <c r="P324" s="65">
        <v>10</v>
      </c>
      <c r="Q324" s="66">
        <f t="shared" si="18"/>
        <v>321</v>
      </c>
      <c r="R324" s="67">
        <v>90.24</v>
      </c>
      <c r="S324" s="68">
        <v>10</v>
      </c>
      <c r="T324" s="66">
        <f t="shared" si="19"/>
        <v>318</v>
      </c>
    </row>
    <row r="325" spans="1:20">
      <c r="A325" s="226" t="s">
        <v>474</v>
      </c>
      <c r="B325" s="63">
        <v>37.07</v>
      </c>
      <c r="C325" s="64">
        <v>5</v>
      </c>
      <c r="D325" s="64">
        <v>23.53</v>
      </c>
      <c r="E325" s="65">
        <v>6</v>
      </c>
      <c r="F325" s="66">
        <f t="shared" si="16"/>
        <v>313</v>
      </c>
      <c r="G325" s="67">
        <v>15</v>
      </c>
      <c r="H325" s="64">
        <v>0.08</v>
      </c>
      <c r="I325" s="64">
        <v>15.08</v>
      </c>
      <c r="J325" s="65">
        <v>6</v>
      </c>
      <c r="K325" s="66">
        <f t="shared" si="17"/>
        <v>321</v>
      </c>
      <c r="L325" s="67">
        <v>10.4</v>
      </c>
      <c r="M325" s="65">
        <v>5</v>
      </c>
      <c r="N325" s="66">
        <f>RANK(L325,$L$7:$L$328)</f>
        <v>320</v>
      </c>
      <c r="O325" s="67">
        <v>42</v>
      </c>
      <c r="P325" s="65">
        <v>6</v>
      </c>
      <c r="Q325" s="66">
        <f t="shared" si="18"/>
        <v>311</v>
      </c>
      <c r="R325" s="67">
        <v>89.28</v>
      </c>
      <c r="S325" s="68">
        <v>6</v>
      </c>
      <c r="T325" s="66">
        <f t="shared" si="19"/>
        <v>319</v>
      </c>
    </row>
    <row r="326" spans="1:20" ht="16.5" thickBot="1">
      <c r="A326" s="227" t="s">
        <v>476</v>
      </c>
      <c r="B326" s="69">
        <v>27.56</v>
      </c>
      <c r="C326" s="70">
        <v>5.81</v>
      </c>
      <c r="D326" s="70">
        <v>19.59</v>
      </c>
      <c r="E326" s="71">
        <v>53</v>
      </c>
      <c r="F326" s="72">
        <f t="shared" si="16"/>
        <v>322</v>
      </c>
      <c r="G326" s="73">
        <v>16.260000000000002</v>
      </c>
      <c r="H326" s="70">
        <v>0.33</v>
      </c>
      <c r="I326" s="70">
        <v>16.59</v>
      </c>
      <c r="J326" s="71">
        <v>50</v>
      </c>
      <c r="K326" s="72">
        <f t="shared" si="17"/>
        <v>314</v>
      </c>
      <c r="L326" s="73">
        <v>12.02</v>
      </c>
      <c r="M326" s="71">
        <v>51</v>
      </c>
      <c r="N326" s="72">
        <f>RANK(L326,$L$7:$L$328)</f>
        <v>317</v>
      </c>
      <c r="O326" s="73">
        <v>41.22</v>
      </c>
      <c r="P326" s="71">
        <v>51</v>
      </c>
      <c r="Q326" s="72">
        <f t="shared" si="18"/>
        <v>313</v>
      </c>
      <c r="R326" s="73">
        <v>88.19</v>
      </c>
      <c r="S326" s="74">
        <v>51</v>
      </c>
      <c r="T326" s="72">
        <f t="shared" si="19"/>
        <v>320</v>
      </c>
    </row>
    <row r="327" spans="1:20">
      <c r="A327" s="226" t="s">
        <v>478</v>
      </c>
      <c r="B327" s="63">
        <v>29.49</v>
      </c>
      <c r="C327" s="64">
        <v>11</v>
      </c>
      <c r="D327" s="64">
        <v>25.74</v>
      </c>
      <c r="E327" s="65">
        <v>18</v>
      </c>
      <c r="F327" s="66">
        <f t="shared" si="16"/>
        <v>309</v>
      </c>
      <c r="G327" s="67">
        <v>15.94</v>
      </c>
      <c r="H327" s="64">
        <v>0.25</v>
      </c>
      <c r="I327" s="64">
        <v>16.190000000000001</v>
      </c>
      <c r="J327" s="65">
        <v>16</v>
      </c>
      <c r="K327" s="66">
        <f t="shared" si="17"/>
        <v>316</v>
      </c>
      <c r="L327" s="67">
        <v>10.06</v>
      </c>
      <c r="M327" s="65">
        <v>18</v>
      </c>
      <c r="N327" s="66">
        <f>RANK(L327,$L$7:$L$328)</f>
        <v>321</v>
      </c>
      <c r="O327" s="67">
        <v>36</v>
      </c>
      <c r="P327" s="65">
        <v>17</v>
      </c>
      <c r="Q327" s="66">
        <f t="shared" si="18"/>
        <v>322</v>
      </c>
      <c r="R327" s="67">
        <v>87.32</v>
      </c>
      <c r="S327" s="68">
        <v>17</v>
      </c>
      <c r="T327" s="66">
        <f t="shared" si="19"/>
        <v>321</v>
      </c>
    </row>
    <row r="328" spans="1:20" ht="16.5" thickBot="1">
      <c r="A328" s="226" t="s">
        <v>479</v>
      </c>
      <c r="B328" s="63">
        <v>30.42</v>
      </c>
      <c r="C328" s="64">
        <v>5.58</v>
      </c>
      <c r="D328" s="64">
        <v>20.79</v>
      </c>
      <c r="E328" s="65">
        <v>19</v>
      </c>
      <c r="F328" s="66">
        <f t="shared" si="16"/>
        <v>320</v>
      </c>
      <c r="G328" s="67">
        <v>16.72</v>
      </c>
      <c r="H328" s="64">
        <v>0.44</v>
      </c>
      <c r="I328" s="64">
        <v>17.170000000000002</v>
      </c>
      <c r="J328" s="65">
        <v>18</v>
      </c>
      <c r="K328" s="66">
        <f t="shared" si="17"/>
        <v>312</v>
      </c>
      <c r="L328" s="67">
        <v>9.65</v>
      </c>
      <c r="M328" s="65">
        <v>20</v>
      </c>
      <c r="N328" s="66">
        <f>RANK(L328,$L$7:$L$328)</f>
        <v>322</v>
      </c>
      <c r="O328" s="67">
        <v>39.369999999999997</v>
      </c>
      <c r="P328" s="65">
        <v>19</v>
      </c>
      <c r="Q328" s="66">
        <f t="shared" si="18"/>
        <v>319</v>
      </c>
      <c r="R328" s="67">
        <v>85.87</v>
      </c>
      <c r="S328" s="68">
        <v>19</v>
      </c>
      <c r="T328" s="66">
        <f t="shared" si="19"/>
        <v>322</v>
      </c>
    </row>
    <row r="329" spans="1:20" ht="18" thickTop="1" thickBot="1">
      <c r="A329" s="52"/>
      <c r="B329" s="53" t="s">
        <v>8</v>
      </c>
      <c r="C329" s="54" t="s">
        <v>25</v>
      </c>
      <c r="D329" s="54" t="s">
        <v>26</v>
      </c>
      <c r="E329" s="363" t="s">
        <v>493</v>
      </c>
      <c r="F329" s="364"/>
      <c r="G329" s="53" t="s">
        <v>8</v>
      </c>
      <c r="H329" s="54" t="s">
        <v>9</v>
      </c>
      <c r="I329" s="54" t="s">
        <v>26</v>
      </c>
      <c r="J329" s="363" t="s">
        <v>493</v>
      </c>
      <c r="K329" s="364"/>
      <c r="L329" s="75" t="s">
        <v>26</v>
      </c>
      <c r="M329" s="363" t="s">
        <v>625</v>
      </c>
      <c r="N329" s="364"/>
      <c r="O329" s="53" t="s">
        <v>26</v>
      </c>
      <c r="P329" s="363" t="s">
        <v>493</v>
      </c>
      <c r="Q329" s="405"/>
      <c r="R329" s="53" t="s">
        <v>494</v>
      </c>
      <c r="S329" s="363" t="s">
        <v>493</v>
      </c>
      <c r="T329" s="364"/>
    </row>
    <row r="330" spans="1:20" ht="16.5" thickBot="1">
      <c r="A330" s="56" t="s">
        <v>492</v>
      </c>
      <c r="B330" s="57">
        <v>65.14</v>
      </c>
      <c r="C330" s="58">
        <v>26.21</v>
      </c>
      <c r="D330" s="58">
        <v>58.77</v>
      </c>
      <c r="E330" s="361">
        <v>75305</v>
      </c>
      <c r="F330" s="362"/>
      <c r="G330" s="57">
        <v>32.46</v>
      </c>
      <c r="H330" s="58">
        <v>9.31</v>
      </c>
      <c r="I330" s="58">
        <v>41.78</v>
      </c>
      <c r="J330" s="361">
        <v>75082</v>
      </c>
      <c r="K330" s="362"/>
      <c r="L330" s="57">
        <v>30.08</v>
      </c>
      <c r="M330" s="361">
        <v>74571</v>
      </c>
      <c r="N330" s="362"/>
      <c r="O330" s="57">
        <v>65.38</v>
      </c>
      <c r="P330" s="406">
        <v>59974</v>
      </c>
      <c r="Q330" s="407"/>
      <c r="R330" s="57">
        <v>190.33</v>
      </c>
      <c r="S330" s="361">
        <v>59974</v>
      </c>
      <c r="T330" s="362"/>
    </row>
    <row r="331" spans="1:20">
      <c r="A331" s="274" t="s">
        <v>50</v>
      </c>
      <c r="B331" s="274"/>
      <c r="C331" s="274"/>
      <c r="D331" s="274"/>
      <c r="E331" s="274"/>
      <c r="F331" s="274"/>
      <c r="G331" s="274"/>
      <c r="H331" s="274"/>
      <c r="I331" s="274"/>
      <c r="J331" s="274"/>
      <c r="K331" s="274"/>
      <c r="L331" s="203"/>
      <c r="M331" s="203"/>
      <c r="N331" s="203"/>
      <c r="O331" s="212"/>
      <c r="P331" s="212"/>
      <c r="Q331" s="212"/>
      <c r="R331" s="203"/>
      <c r="S331" s="203"/>
      <c r="T331" s="203"/>
    </row>
  </sheetData>
  <sortState ref="A8:T278">
    <sortCondition descending="1" ref="R7:R278"/>
  </sortState>
  <mergeCells count="21">
    <mergeCell ref="M330:N330"/>
    <mergeCell ref="L5:N5"/>
    <mergeCell ref="M329:N329"/>
    <mergeCell ref="S330:T330"/>
    <mergeCell ref="A331:K331"/>
    <mergeCell ref="E330:F330"/>
    <mergeCell ref="J330:K330"/>
    <mergeCell ref="P330:Q330"/>
    <mergeCell ref="E329:F329"/>
    <mergeCell ref="J329:K329"/>
    <mergeCell ref="P329:Q329"/>
    <mergeCell ref="S329:T329"/>
    <mergeCell ref="A1:T1"/>
    <mergeCell ref="A2:T2"/>
    <mergeCell ref="L4:Q4"/>
    <mergeCell ref="R4:T4"/>
    <mergeCell ref="A5:A6"/>
    <mergeCell ref="B5:F5"/>
    <mergeCell ref="G5:K5"/>
    <mergeCell ref="O5:Q5"/>
    <mergeCell ref="R5:T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workbookViewId="0">
      <selection activeCell="N26" sqref="N26"/>
    </sheetView>
  </sheetViews>
  <sheetFormatPr defaultRowHeight="16.5"/>
  <cols>
    <col min="1" max="1" width="24.625" style="84" customWidth="1"/>
    <col min="2" max="5" width="7.125" style="84" customWidth="1"/>
    <col min="6" max="6" width="6.625" style="84" customWidth="1"/>
    <col min="7" max="9" width="7.125" style="84" customWidth="1"/>
    <col min="10" max="10" width="6.625" style="84" customWidth="1"/>
    <col min="11" max="11" width="7.125" style="84" customWidth="1"/>
    <col min="12" max="12" width="6.625" style="84" customWidth="1"/>
    <col min="13" max="13" width="7.125" style="84" customWidth="1"/>
    <col min="14" max="14" width="6.625" style="84" customWidth="1"/>
    <col min="15" max="15" width="7.125" style="84" customWidth="1"/>
    <col min="16" max="16" width="6.625" style="84" customWidth="1"/>
    <col min="17" max="17" width="7.125" style="84" customWidth="1"/>
    <col min="18" max="22" width="6.625" style="84" customWidth="1"/>
    <col min="23" max="256" width="9" style="84"/>
    <col min="257" max="257" width="24.625" style="84" customWidth="1"/>
    <col min="258" max="261" width="7.125" style="84" customWidth="1"/>
    <col min="262" max="262" width="6.625" style="84" customWidth="1"/>
    <col min="263" max="265" width="7.125" style="84" customWidth="1"/>
    <col min="266" max="266" width="6.625" style="84" customWidth="1"/>
    <col min="267" max="267" width="7.125" style="84" customWidth="1"/>
    <col min="268" max="268" width="6.625" style="84" customWidth="1"/>
    <col min="269" max="269" width="7.125" style="84" customWidth="1"/>
    <col min="270" max="270" width="6.625" style="84" customWidth="1"/>
    <col min="271" max="271" width="7.125" style="84" customWidth="1"/>
    <col min="272" max="272" width="6.625" style="84" customWidth="1"/>
    <col min="273" max="273" width="7.125" style="84" customWidth="1"/>
    <col min="274" max="278" width="6.625" style="84" customWidth="1"/>
    <col min="279" max="512" width="9" style="84"/>
    <col min="513" max="513" width="24.625" style="84" customWidth="1"/>
    <col min="514" max="517" width="7.125" style="84" customWidth="1"/>
    <col min="518" max="518" width="6.625" style="84" customWidth="1"/>
    <col min="519" max="521" width="7.125" style="84" customWidth="1"/>
    <col min="522" max="522" width="6.625" style="84" customWidth="1"/>
    <col min="523" max="523" width="7.125" style="84" customWidth="1"/>
    <col min="524" max="524" width="6.625" style="84" customWidth="1"/>
    <col min="525" max="525" width="7.125" style="84" customWidth="1"/>
    <col min="526" max="526" width="6.625" style="84" customWidth="1"/>
    <col min="527" max="527" width="7.125" style="84" customWidth="1"/>
    <col min="528" max="528" width="6.625" style="84" customWidth="1"/>
    <col min="529" max="529" width="7.125" style="84" customWidth="1"/>
    <col min="530" max="534" width="6.625" style="84" customWidth="1"/>
    <col min="535" max="768" width="9" style="84"/>
    <col min="769" max="769" width="24.625" style="84" customWidth="1"/>
    <col min="770" max="773" width="7.125" style="84" customWidth="1"/>
    <col min="774" max="774" width="6.625" style="84" customWidth="1"/>
    <col min="775" max="777" width="7.125" style="84" customWidth="1"/>
    <col min="778" max="778" width="6.625" style="84" customWidth="1"/>
    <col min="779" max="779" width="7.125" style="84" customWidth="1"/>
    <col min="780" max="780" width="6.625" style="84" customWidth="1"/>
    <col min="781" max="781" width="7.125" style="84" customWidth="1"/>
    <col min="782" max="782" width="6.625" style="84" customWidth="1"/>
    <col min="783" max="783" width="7.125" style="84" customWidth="1"/>
    <col min="784" max="784" width="6.625" style="84" customWidth="1"/>
    <col min="785" max="785" width="7.125" style="84" customWidth="1"/>
    <col min="786" max="790" width="6.625" style="84" customWidth="1"/>
    <col min="791" max="1024" width="9" style="84"/>
    <col min="1025" max="1025" width="24.625" style="84" customWidth="1"/>
    <col min="1026" max="1029" width="7.125" style="84" customWidth="1"/>
    <col min="1030" max="1030" width="6.625" style="84" customWidth="1"/>
    <col min="1031" max="1033" width="7.125" style="84" customWidth="1"/>
    <col min="1034" max="1034" width="6.625" style="84" customWidth="1"/>
    <col min="1035" max="1035" width="7.125" style="84" customWidth="1"/>
    <col min="1036" max="1036" width="6.625" style="84" customWidth="1"/>
    <col min="1037" max="1037" width="7.125" style="84" customWidth="1"/>
    <col min="1038" max="1038" width="6.625" style="84" customWidth="1"/>
    <col min="1039" max="1039" width="7.125" style="84" customWidth="1"/>
    <col min="1040" max="1040" width="6.625" style="84" customWidth="1"/>
    <col min="1041" max="1041" width="7.125" style="84" customWidth="1"/>
    <col min="1042" max="1046" width="6.625" style="84" customWidth="1"/>
    <col min="1047" max="1280" width="9" style="84"/>
    <col min="1281" max="1281" width="24.625" style="84" customWidth="1"/>
    <col min="1282" max="1285" width="7.125" style="84" customWidth="1"/>
    <col min="1286" max="1286" width="6.625" style="84" customWidth="1"/>
    <col min="1287" max="1289" width="7.125" style="84" customWidth="1"/>
    <col min="1290" max="1290" width="6.625" style="84" customWidth="1"/>
    <col min="1291" max="1291" width="7.125" style="84" customWidth="1"/>
    <col min="1292" max="1292" width="6.625" style="84" customWidth="1"/>
    <col min="1293" max="1293" width="7.125" style="84" customWidth="1"/>
    <col min="1294" max="1294" width="6.625" style="84" customWidth="1"/>
    <col min="1295" max="1295" width="7.125" style="84" customWidth="1"/>
    <col min="1296" max="1296" width="6.625" style="84" customWidth="1"/>
    <col min="1297" max="1297" width="7.125" style="84" customWidth="1"/>
    <col min="1298" max="1302" width="6.625" style="84" customWidth="1"/>
    <col min="1303" max="1536" width="9" style="84"/>
    <col min="1537" max="1537" width="24.625" style="84" customWidth="1"/>
    <col min="1538" max="1541" width="7.125" style="84" customWidth="1"/>
    <col min="1542" max="1542" width="6.625" style="84" customWidth="1"/>
    <col min="1543" max="1545" width="7.125" style="84" customWidth="1"/>
    <col min="1546" max="1546" width="6.625" style="84" customWidth="1"/>
    <col min="1547" max="1547" width="7.125" style="84" customWidth="1"/>
    <col min="1548" max="1548" width="6.625" style="84" customWidth="1"/>
    <col min="1549" max="1549" width="7.125" style="84" customWidth="1"/>
    <col min="1550" max="1550" width="6.625" style="84" customWidth="1"/>
    <col min="1551" max="1551" width="7.125" style="84" customWidth="1"/>
    <col min="1552" max="1552" width="6.625" style="84" customWidth="1"/>
    <col min="1553" max="1553" width="7.125" style="84" customWidth="1"/>
    <col min="1554" max="1558" width="6.625" style="84" customWidth="1"/>
    <col min="1559" max="1792" width="9" style="84"/>
    <col min="1793" max="1793" width="24.625" style="84" customWidth="1"/>
    <col min="1794" max="1797" width="7.125" style="84" customWidth="1"/>
    <col min="1798" max="1798" width="6.625" style="84" customWidth="1"/>
    <col min="1799" max="1801" width="7.125" style="84" customWidth="1"/>
    <col min="1802" max="1802" width="6.625" style="84" customWidth="1"/>
    <col min="1803" max="1803" width="7.125" style="84" customWidth="1"/>
    <col min="1804" max="1804" width="6.625" style="84" customWidth="1"/>
    <col min="1805" max="1805" width="7.125" style="84" customWidth="1"/>
    <col min="1806" max="1806" width="6.625" style="84" customWidth="1"/>
    <col min="1807" max="1807" width="7.125" style="84" customWidth="1"/>
    <col min="1808" max="1808" width="6.625" style="84" customWidth="1"/>
    <col min="1809" max="1809" width="7.125" style="84" customWidth="1"/>
    <col min="1810" max="1814" width="6.625" style="84" customWidth="1"/>
    <col min="1815" max="2048" width="9" style="84"/>
    <col min="2049" max="2049" width="24.625" style="84" customWidth="1"/>
    <col min="2050" max="2053" width="7.125" style="84" customWidth="1"/>
    <col min="2054" max="2054" width="6.625" style="84" customWidth="1"/>
    <col min="2055" max="2057" width="7.125" style="84" customWidth="1"/>
    <col min="2058" max="2058" width="6.625" style="84" customWidth="1"/>
    <col min="2059" max="2059" width="7.125" style="84" customWidth="1"/>
    <col min="2060" max="2060" width="6.625" style="84" customWidth="1"/>
    <col min="2061" max="2061" width="7.125" style="84" customWidth="1"/>
    <col min="2062" max="2062" width="6.625" style="84" customWidth="1"/>
    <col min="2063" max="2063" width="7.125" style="84" customWidth="1"/>
    <col min="2064" max="2064" width="6.625" style="84" customWidth="1"/>
    <col min="2065" max="2065" width="7.125" style="84" customWidth="1"/>
    <col min="2066" max="2070" width="6.625" style="84" customWidth="1"/>
    <col min="2071" max="2304" width="9" style="84"/>
    <col min="2305" max="2305" width="24.625" style="84" customWidth="1"/>
    <col min="2306" max="2309" width="7.125" style="84" customWidth="1"/>
    <col min="2310" max="2310" width="6.625" style="84" customWidth="1"/>
    <col min="2311" max="2313" width="7.125" style="84" customWidth="1"/>
    <col min="2314" max="2314" width="6.625" style="84" customWidth="1"/>
    <col min="2315" max="2315" width="7.125" style="84" customWidth="1"/>
    <col min="2316" max="2316" width="6.625" style="84" customWidth="1"/>
    <col min="2317" max="2317" width="7.125" style="84" customWidth="1"/>
    <col min="2318" max="2318" width="6.625" style="84" customWidth="1"/>
    <col min="2319" max="2319" width="7.125" style="84" customWidth="1"/>
    <col min="2320" max="2320" width="6.625" style="84" customWidth="1"/>
    <col min="2321" max="2321" width="7.125" style="84" customWidth="1"/>
    <col min="2322" max="2326" width="6.625" style="84" customWidth="1"/>
    <col min="2327" max="2560" width="9" style="84"/>
    <col min="2561" max="2561" width="24.625" style="84" customWidth="1"/>
    <col min="2562" max="2565" width="7.125" style="84" customWidth="1"/>
    <col min="2566" max="2566" width="6.625" style="84" customWidth="1"/>
    <col min="2567" max="2569" width="7.125" style="84" customWidth="1"/>
    <col min="2570" max="2570" width="6.625" style="84" customWidth="1"/>
    <col min="2571" max="2571" width="7.125" style="84" customWidth="1"/>
    <col min="2572" max="2572" width="6.625" style="84" customWidth="1"/>
    <col min="2573" max="2573" width="7.125" style="84" customWidth="1"/>
    <col min="2574" max="2574" width="6.625" style="84" customWidth="1"/>
    <col min="2575" max="2575" width="7.125" style="84" customWidth="1"/>
    <col min="2576" max="2576" width="6.625" style="84" customWidth="1"/>
    <col min="2577" max="2577" width="7.125" style="84" customWidth="1"/>
    <col min="2578" max="2582" width="6.625" style="84" customWidth="1"/>
    <col min="2583" max="2816" width="9" style="84"/>
    <col min="2817" max="2817" width="24.625" style="84" customWidth="1"/>
    <col min="2818" max="2821" width="7.125" style="84" customWidth="1"/>
    <col min="2822" max="2822" width="6.625" style="84" customWidth="1"/>
    <col min="2823" max="2825" width="7.125" style="84" customWidth="1"/>
    <col min="2826" max="2826" width="6.625" style="84" customWidth="1"/>
    <col min="2827" max="2827" width="7.125" style="84" customWidth="1"/>
    <col min="2828" max="2828" width="6.625" style="84" customWidth="1"/>
    <col min="2829" max="2829" width="7.125" style="84" customWidth="1"/>
    <col min="2830" max="2830" width="6.625" style="84" customWidth="1"/>
    <col min="2831" max="2831" width="7.125" style="84" customWidth="1"/>
    <col min="2832" max="2832" width="6.625" style="84" customWidth="1"/>
    <col min="2833" max="2833" width="7.125" style="84" customWidth="1"/>
    <col min="2834" max="2838" width="6.625" style="84" customWidth="1"/>
    <col min="2839" max="3072" width="9" style="84"/>
    <col min="3073" max="3073" width="24.625" style="84" customWidth="1"/>
    <col min="3074" max="3077" width="7.125" style="84" customWidth="1"/>
    <col min="3078" max="3078" width="6.625" style="84" customWidth="1"/>
    <col min="3079" max="3081" width="7.125" style="84" customWidth="1"/>
    <col min="3082" max="3082" width="6.625" style="84" customWidth="1"/>
    <col min="3083" max="3083" width="7.125" style="84" customWidth="1"/>
    <col min="3084" max="3084" width="6.625" style="84" customWidth="1"/>
    <col min="3085" max="3085" width="7.125" style="84" customWidth="1"/>
    <col min="3086" max="3086" width="6.625" style="84" customWidth="1"/>
    <col min="3087" max="3087" width="7.125" style="84" customWidth="1"/>
    <col min="3088" max="3088" width="6.625" style="84" customWidth="1"/>
    <col min="3089" max="3089" width="7.125" style="84" customWidth="1"/>
    <col min="3090" max="3094" width="6.625" style="84" customWidth="1"/>
    <col min="3095" max="3328" width="9" style="84"/>
    <col min="3329" max="3329" width="24.625" style="84" customWidth="1"/>
    <col min="3330" max="3333" width="7.125" style="84" customWidth="1"/>
    <col min="3334" max="3334" width="6.625" style="84" customWidth="1"/>
    <col min="3335" max="3337" width="7.125" style="84" customWidth="1"/>
    <col min="3338" max="3338" width="6.625" style="84" customWidth="1"/>
    <col min="3339" max="3339" width="7.125" style="84" customWidth="1"/>
    <col min="3340" max="3340" width="6.625" style="84" customWidth="1"/>
    <col min="3341" max="3341" width="7.125" style="84" customWidth="1"/>
    <col min="3342" max="3342" width="6.625" style="84" customWidth="1"/>
    <col min="3343" max="3343" width="7.125" style="84" customWidth="1"/>
    <col min="3344" max="3344" width="6.625" style="84" customWidth="1"/>
    <col min="3345" max="3345" width="7.125" style="84" customWidth="1"/>
    <col min="3346" max="3350" width="6.625" style="84" customWidth="1"/>
    <col min="3351" max="3584" width="9" style="84"/>
    <col min="3585" max="3585" width="24.625" style="84" customWidth="1"/>
    <col min="3586" max="3589" width="7.125" style="84" customWidth="1"/>
    <col min="3590" max="3590" width="6.625" style="84" customWidth="1"/>
    <col min="3591" max="3593" width="7.125" style="84" customWidth="1"/>
    <col min="3594" max="3594" width="6.625" style="84" customWidth="1"/>
    <col min="3595" max="3595" width="7.125" style="84" customWidth="1"/>
    <col min="3596" max="3596" width="6.625" style="84" customWidth="1"/>
    <col min="3597" max="3597" width="7.125" style="84" customWidth="1"/>
    <col min="3598" max="3598" width="6.625" style="84" customWidth="1"/>
    <col min="3599" max="3599" width="7.125" style="84" customWidth="1"/>
    <col min="3600" max="3600" width="6.625" style="84" customWidth="1"/>
    <col min="3601" max="3601" width="7.125" style="84" customWidth="1"/>
    <col min="3602" max="3606" width="6.625" style="84" customWidth="1"/>
    <col min="3607" max="3840" width="9" style="84"/>
    <col min="3841" max="3841" width="24.625" style="84" customWidth="1"/>
    <col min="3842" max="3845" width="7.125" style="84" customWidth="1"/>
    <col min="3846" max="3846" width="6.625" style="84" customWidth="1"/>
    <col min="3847" max="3849" width="7.125" style="84" customWidth="1"/>
    <col min="3850" max="3850" width="6.625" style="84" customWidth="1"/>
    <col min="3851" max="3851" width="7.125" style="84" customWidth="1"/>
    <col min="3852" max="3852" width="6.625" style="84" customWidth="1"/>
    <col min="3853" max="3853" width="7.125" style="84" customWidth="1"/>
    <col min="3854" max="3854" width="6.625" style="84" customWidth="1"/>
    <col min="3855" max="3855" width="7.125" style="84" customWidth="1"/>
    <col min="3856" max="3856" width="6.625" style="84" customWidth="1"/>
    <col min="3857" max="3857" width="7.125" style="84" customWidth="1"/>
    <col min="3858" max="3862" width="6.625" style="84" customWidth="1"/>
    <col min="3863" max="4096" width="9" style="84"/>
    <col min="4097" max="4097" width="24.625" style="84" customWidth="1"/>
    <col min="4098" max="4101" width="7.125" style="84" customWidth="1"/>
    <col min="4102" max="4102" width="6.625" style="84" customWidth="1"/>
    <col min="4103" max="4105" width="7.125" style="84" customWidth="1"/>
    <col min="4106" max="4106" width="6.625" style="84" customWidth="1"/>
    <col min="4107" max="4107" width="7.125" style="84" customWidth="1"/>
    <col min="4108" max="4108" width="6.625" style="84" customWidth="1"/>
    <col min="4109" max="4109" width="7.125" style="84" customWidth="1"/>
    <col min="4110" max="4110" width="6.625" style="84" customWidth="1"/>
    <col min="4111" max="4111" width="7.125" style="84" customWidth="1"/>
    <col min="4112" max="4112" width="6.625" style="84" customWidth="1"/>
    <col min="4113" max="4113" width="7.125" style="84" customWidth="1"/>
    <col min="4114" max="4118" width="6.625" style="84" customWidth="1"/>
    <col min="4119" max="4352" width="9" style="84"/>
    <col min="4353" max="4353" width="24.625" style="84" customWidth="1"/>
    <col min="4354" max="4357" width="7.125" style="84" customWidth="1"/>
    <col min="4358" max="4358" width="6.625" style="84" customWidth="1"/>
    <col min="4359" max="4361" width="7.125" style="84" customWidth="1"/>
    <col min="4362" max="4362" width="6.625" style="84" customWidth="1"/>
    <col min="4363" max="4363" width="7.125" style="84" customWidth="1"/>
    <col min="4364" max="4364" width="6.625" style="84" customWidth="1"/>
    <col min="4365" max="4365" width="7.125" style="84" customWidth="1"/>
    <col min="4366" max="4366" width="6.625" style="84" customWidth="1"/>
    <col min="4367" max="4367" width="7.125" style="84" customWidth="1"/>
    <col min="4368" max="4368" width="6.625" style="84" customWidth="1"/>
    <col min="4369" max="4369" width="7.125" style="84" customWidth="1"/>
    <col min="4370" max="4374" width="6.625" style="84" customWidth="1"/>
    <col min="4375" max="4608" width="9" style="84"/>
    <col min="4609" max="4609" width="24.625" style="84" customWidth="1"/>
    <col min="4610" max="4613" width="7.125" style="84" customWidth="1"/>
    <col min="4614" max="4614" width="6.625" style="84" customWidth="1"/>
    <col min="4615" max="4617" width="7.125" style="84" customWidth="1"/>
    <col min="4618" max="4618" width="6.625" style="84" customWidth="1"/>
    <col min="4619" max="4619" width="7.125" style="84" customWidth="1"/>
    <col min="4620" max="4620" width="6.625" style="84" customWidth="1"/>
    <col min="4621" max="4621" width="7.125" style="84" customWidth="1"/>
    <col min="4622" max="4622" width="6.625" style="84" customWidth="1"/>
    <col min="4623" max="4623" width="7.125" style="84" customWidth="1"/>
    <col min="4624" max="4624" width="6.625" style="84" customWidth="1"/>
    <col min="4625" max="4625" width="7.125" style="84" customWidth="1"/>
    <col min="4626" max="4630" width="6.625" style="84" customWidth="1"/>
    <col min="4631" max="4864" width="9" style="84"/>
    <col min="4865" max="4865" width="24.625" style="84" customWidth="1"/>
    <col min="4866" max="4869" width="7.125" style="84" customWidth="1"/>
    <col min="4870" max="4870" width="6.625" style="84" customWidth="1"/>
    <col min="4871" max="4873" width="7.125" style="84" customWidth="1"/>
    <col min="4874" max="4874" width="6.625" style="84" customWidth="1"/>
    <col min="4875" max="4875" width="7.125" style="84" customWidth="1"/>
    <col min="4876" max="4876" width="6.625" style="84" customWidth="1"/>
    <col min="4877" max="4877" width="7.125" style="84" customWidth="1"/>
    <col min="4878" max="4878" width="6.625" style="84" customWidth="1"/>
    <col min="4879" max="4879" width="7.125" style="84" customWidth="1"/>
    <col min="4880" max="4880" width="6.625" style="84" customWidth="1"/>
    <col min="4881" max="4881" width="7.125" style="84" customWidth="1"/>
    <col min="4882" max="4886" width="6.625" style="84" customWidth="1"/>
    <col min="4887" max="5120" width="9" style="84"/>
    <col min="5121" max="5121" width="24.625" style="84" customWidth="1"/>
    <col min="5122" max="5125" width="7.125" style="84" customWidth="1"/>
    <col min="5126" max="5126" width="6.625" style="84" customWidth="1"/>
    <col min="5127" max="5129" width="7.125" style="84" customWidth="1"/>
    <col min="5130" max="5130" width="6.625" style="84" customWidth="1"/>
    <col min="5131" max="5131" width="7.125" style="84" customWidth="1"/>
    <col min="5132" max="5132" width="6.625" style="84" customWidth="1"/>
    <col min="5133" max="5133" width="7.125" style="84" customWidth="1"/>
    <col min="5134" max="5134" width="6.625" style="84" customWidth="1"/>
    <col min="5135" max="5135" width="7.125" style="84" customWidth="1"/>
    <col min="5136" max="5136" width="6.625" style="84" customWidth="1"/>
    <col min="5137" max="5137" width="7.125" style="84" customWidth="1"/>
    <col min="5138" max="5142" width="6.625" style="84" customWidth="1"/>
    <col min="5143" max="5376" width="9" style="84"/>
    <col min="5377" max="5377" width="24.625" style="84" customWidth="1"/>
    <col min="5378" max="5381" width="7.125" style="84" customWidth="1"/>
    <col min="5382" max="5382" width="6.625" style="84" customWidth="1"/>
    <col min="5383" max="5385" width="7.125" style="84" customWidth="1"/>
    <col min="5386" max="5386" width="6.625" style="84" customWidth="1"/>
    <col min="5387" max="5387" width="7.125" style="84" customWidth="1"/>
    <col min="5388" max="5388" width="6.625" style="84" customWidth="1"/>
    <col min="5389" max="5389" width="7.125" style="84" customWidth="1"/>
    <col min="5390" max="5390" width="6.625" style="84" customWidth="1"/>
    <col min="5391" max="5391" width="7.125" style="84" customWidth="1"/>
    <col min="5392" max="5392" width="6.625" style="84" customWidth="1"/>
    <col min="5393" max="5393" width="7.125" style="84" customWidth="1"/>
    <col min="5394" max="5398" width="6.625" style="84" customWidth="1"/>
    <col min="5399" max="5632" width="9" style="84"/>
    <col min="5633" max="5633" width="24.625" style="84" customWidth="1"/>
    <col min="5634" max="5637" width="7.125" style="84" customWidth="1"/>
    <col min="5638" max="5638" width="6.625" style="84" customWidth="1"/>
    <col min="5639" max="5641" width="7.125" style="84" customWidth="1"/>
    <col min="5642" max="5642" width="6.625" style="84" customWidth="1"/>
    <col min="5643" max="5643" width="7.125" style="84" customWidth="1"/>
    <col min="5644" max="5644" width="6.625" style="84" customWidth="1"/>
    <col min="5645" max="5645" width="7.125" style="84" customWidth="1"/>
    <col min="5646" max="5646" width="6.625" style="84" customWidth="1"/>
    <col min="5647" max="5647" width="7.125" style="84" customWidth="1"/>
    <col min="5648" max="5648" width="6.625" style="84" customWidth="1"/>
    <col min="5649" max="5649" width="7.125" style="84" customWidth="1"/>
    <col min="5650" max="5654" width="6.625" style="84" customWidth="1"/>
    <col min="5655" max="5888" width="9" style="84"/>
    <col min="5889" max="5889" width="24.625" style="84" customWidth="1"/>
    <col min="5890" max="5893" width="7.125" style="84" customWidth="1"/>
    <col min="5894" max="5894" width="6.625" style="84" customWidth="1"/>
    <col min="5895" max="5897" width="7.125" style="84" customWidth="1"/>
    <col min="5898" max="5898" width="6.625" style="84" customWidth="1"/>
    <col min="5899" max="5899" width="7.125" style="84" customWidth="1"/>
    <col min="5900" max="5900" width="6.625" style="84" customWidth="1"/>
    <col min="5901" max="5901" width="7.125" style="84" customWidth="1"/>
    <col min="5902" max="5902" width="6.625" style="84" customWidth="1"/>
    <col min="5903" max="5903" width="7.125" style="84" customWidth="1"/>
    <col min="5904" max="5904" width="6.625" style="84" customWidth="1"/>
    <col min="5905" max="5905" width="7.125" style="84" customWidth="1"/>
    <col min="5906" max="5910" width="6.625" style="84" customWidth="1"/>
    <col min="5911" max="6144" width="9" style="84"/>
    <col min="6145" max="6145" width="24.625" style="84" customWidth="1"/>
    <col min="6146" max="6149" width="7.125" style="84" customWidth="1"/>
    <col min="6150" max="6150" width="6.625" style="84" customWidth="1"/>
    <col min="6151" max="6153" width="7.125" style="84" customWidth="1"/>
    <col min="6154" max="6154" width="6.625" style="84" customWidth="1"/>
    <col min="6155" max="6155" width="7.125" style="84" customWidth="1"/>
    <col min="6156" max="6156" width="6.625" style="84" customWidth="1"/>
    <col min="6157" max="6157" width="7.125" style="84" customWidth="1"/>
    <col min="6158" max="6158" width="6.625" style="84" customWidth="1"/>
    <col min="6159" max="6159" width="7.125" style="84" customWidth="1"/>
    <col min="6160" max="6160" width="6.625" style="84" customWidth="1"/>
    <col min="6161" max="6161" width="7.125" style="84" customWidth="1"/>
    <col min="6162" max="6166" width="6.625" style="84" customWidth="1"/>
    <col min="6167" max="6400" width="9" style="84"/>
    <col min="6401" max="6401" width="24.625" style="84" customWidth="1"/>
    <col min="6402" max="6405" width="7.125" style="84" customWidth="1"/>
    <col min="6406" max="6406" width="6.625" style="84" customWidth="1"/>
    <col min="6407" max="6409" width="7.125" style="84" customWidth="1"/>
    <col min="6410" max="6410" width="6.625" style="84" customWidth="1"/>
    <col min="6411" max="6411" width="7.125" style="84" customWidth="1"/>
    <col min="6412" max="6412" width="6.625" style="84" customWidth="1"/>
    <col min="6413" max="6413" width="7.125" style="84" customWidth="1"/>
    <col min="6414" max="6414" width="6.625" style="84" customWidth="1"/>
    <col min="6415" max="6415" width="7.125" style="84" customWidth="1"/>
    <col min="6416" max="6416" width="6.625" style="84" customWidth="1"/>
    <col min="6417" max="6417" width="7.125" style="84" customWidth="1"/>
    <col min="6418" max="6422" width="6.625" style="84" customWidth="1"/>
    <col min="6423" max="6656" width="9" style="84"/>
    <col min="6657" max="6657" width="24.625" style="84" customWidth="1"/>
    <col min="6658" max="6661" width="7.125" style="84" customWidth="1"/>
    <col min="6662" max="6662" width="6.625" style="84" customWidth="1"/>
    <col min="6663" max="6665" width="7.125" style="84" customWidth="1"/>
    <col min="6666" max="6666" width="6.625" style="84" customWidth="1"/>
    <col min="6667" max="6667" width="7.125" style="84" customWidth="1"/>
    <col min="6668" max="6668" width="6.625" style="84" customWidth="1"/>
    <col min="6669" max="6669" width="7.125" style="84" customWidth="1"/>
    <col min="6670" max="6670" width="6.625" style="84" customWidth="1"/>
    <col min="6671" max="6671" width="7.125" style="84" customWidth="1"/>
    <col min="6672" max="6672" width="6.625" style="84" customWidth="1"/>
    <col min="6673" max="6673" width="7.125" style="84" customWidth="1"/>
    <col min="6674" max="6678" width="6.625" style="84" customWidth="1"/>
    <col min="6679" max="6912" width="9" style="84"/>
    <col min="6913" max="6913" width="24.625" style="84" customWidth="1"/>
    <col min="6914" max="6917" width="7.125" style="84" customWidth="1"/>
    <col min="6918" max="6918" width="6.625" style="84" customWidth="1"/>
    <col min="6919" max="6921" width="7.125" style="84" customWidth="1"/>
    <col min="6922" max="6922" width="6.625" style="84" customWidth="1"/>
    <col min="6923" max="6923" width="7.125" style="84" customWidth="1"/>
    <col min="6924" max="6924" width="6.625" style="84" customWidth="1"/>
    <col min="6925" max="6925" width="7.125" style="84" customWidth="1"/>
    <col min="6926" max="6926" width="6.625" style="84" customWidth="1"/>
    <col min="6927" max="6927" width="7.125" style="84" customWidth="1"/>
    <col min="6928" max="6928" width="6.625" style="84" customWidth="1"/>
    <col min="6929" max="6929" width="7.125" style="84" customWidth="1"/>
    <col min="6930" max="6934" width="6.625" style="84" customWidth="1"/>
    <col min="6935" max="7168" width="9" style="84"/>
    <col min="7169" max="7169" width="24.625" style="84" customWidth="1"/>
    <col min="7170" max="7173" width="7.125" style="84" customWidth="1"/>
    <col min="7174" max="7174" width="6.625" style="84" customWidth="1"/>
    <col min="7175" max="7177" width="7.125" style="84" customWidth="1"/>
    <col min="7178" max="7178" width="6.625" style="84" customWidth="1"/>
    <col min="7179" max="7179" width="7.125" style="84" customWidth="1"/>
    <col min="7180" max="7180" width="6.625" style="84" customWidth="1"/>
    <col min="7181" max="7181" width="7.125" style="84" customWidth="1"/>
    <col min="7182" max="7182" width="6.625" style="84" customWidth="1"/>
    <col min="7183" max="7183" width="7.125" style="84" customWidth="1"/>
    <col min="7184" max="7184" width="6.625" style="84" customWidth="1"/>
    <col min="7185" max="7185" width="7.125" style="84" customWidth="1"/>
    <col min="7186" max="7190" width="6.625" style="84" customWidth="1"/>
    <col min="7191" max="7424" width="9" style="84"/>
    <col min="7425" max="7425" width="24.625" style="84" customWidth="1"/>
    <col min="7426" max="7429" width="7.125" style="84" customWidth="1"/>
    <col min="7430" max="7430" width="6.625" style="84" customWidth="1"/>
    <col min="7431" max="7433" width="7.125" style="84" customWidth="1"/>
    <col min="7434" max="7434" width="6.625" style="84" customWidth="1"/>
    <col min="7435" max="7435" width="7.125" style="84" customWidth="1"/>
    <col min="7436" max="7436" width="6.625" style="84" customWidth="1"/>
    <col min="7437" max="7437" width="7.125" style="84" customWidth="1"/>
    <col min="7438" max="7438" width="6.625" style="84" customWidth="1"/>
    <col min="7439" max="7439" width="7.125" style="84" customWidth="1"/>
    <col min="7440" max="7440" width="6.625" style="84" customWidth="1"/>
    <col min="7441" max="7441" width="7.125" style="84" customWidth="1"/>
    <col min="7442" max="7446" width="6.625" style="84" customWidth="1"/>
    <col min="7447" max="7680" width="9" style="84"/>
    <col min="7681" max="7681" width="24.625" style="84" customWidth="1"/>
    <col min="7682" max="7685" width="7.125" style="84" customWidth="1"/>
    <col min="7686" max="7686" width="6.625" style="84" customWidth="1"/>
    <col min="7687" max="7689" width="7.125" style="84" customWidth="1"/>
    <col min="7690" max="7690" width="6.625" style="84" customWidth="1"/>
    <col min="7691" max="7691" width="7.125" style="84" customWidth="1"/>
    <col min="7692" max="7692" width="6.625" style="84" customWidth="1"/>
    <col min="7693" max="7693" width="7.125" style="84" customWidth="1"/>
    <col min="7694" max="7694" width="6.625" style="84" customWidth="1"/>
    <col min="7695" max="7695" width="7.125" style="84" customWidth="1"/>
    <col min="7696" max="7696" width="6.625" style="84" customWidth="1"/>
    <col min="7697" max="7697" width="7.125" style="84" customWidth="1"/>
    <col min="7698" max="7702" width="6.625" style="84" customWidth="1"/>
    <col min="7703" max="7936" width="9" style="84"/>
    <col min="7937" max="7937" width="24.625" style="84" customWidth="1"/>
    <col min="7938" max="7941" width="7.125" style="84" customWidth="1"/>
    <col min="7942" max="7942" width="6.625" style="84" customWidth="1"/>
    <col min="7943" max="7945" width="7.125" style="84" customWidth="1"/>
    <col min="7946" max="7946" width="6.625" style="84" customWidth="1"/>
    <col min="7947" max="7947" width="7.125" style="84" customWidth="1"/>
    <col min="7948" max="7948" width="6.625" style="84" customWidth="1"/>
    <col min="7949" max="7949" width="7.125" style="84" customWidth="1"/>
    <col min="7950" max="7950" width="6.625" style="84" customWidth="1"/>
    <col min="7951" max="7951" width="7.125" style="84" customWidth="1"/>
    <col min="7952" max="7952" width="6.625" style="84" customWidth="1"/>
    <col min="7953" max="7953" width="7.125" style="84" customWidth="1"/>
    <col min="7954" max="7958" width="6.625" style="84" customWidth="1"/>
    <col min="7959" max="8192" width="9" style="84"/>
    <col min="8193" max="8193" width="24.625" style="84" customWidth="1"/>
    <col min="8194" max="8197" width="7.125" style="84" customWidth="1"/>
    <col min="8198" max="8198" width="6.625" style="84" customWidth="1"/>
    <col min="8199" max="8201" width="7.125" style="84" customWidth="1"/>
    <col min="8202" max="8202" width="6.625" style="84" customWidth="1"/>
    <col min="8203" max="8203" width="7.125" style="84" customWidth="1"/>
    <col min="8204" max="8204" width="6.625" style="84" customWidth="1"/>
    <col min="8205" max="8205" width="7.125" style="84" customWidth="1"/>
    <col min="8206" max="8206" width="6.625" style="84" customWidth="1"/>
    <col min="8207" max="8207" width="7.125" style="84" customWidth="1"/>
    <col min="8208" max="8208" width="6.625" style="84" customWidth="1"/>
    <col min="8209" max="8209" width="7.125" style="84" customWidth="1"/>
    <col min="8210" max="8214" width="6.625" style="84" customWidth="1"/>
    <col min="8215" max="8448" width="9" style="84"/>
    <col min="8449" max="8449" width="24.625" style="84" customWidth="1"/>
    <col min="8450" max="8453" width="7.125" style="84" customWidth="1"/>
    <col min="8454" max="8454" width="6.625" style="84" customWidth="1"/>
    <col min="8455" max="8457" width="7.125" style="84" customWidth="1"/>
    <col min="8458" max="8458" width="6.625" style="84" customWidth="1"/>
    <col min="8459" max="8459" width="7.125" style="84" customWidth="1"/>
    <col min="8460" max="8460" width="6.625" style="84" customWidth="1"/>
    <col min="8461" max="8461" width="7.125" style="84" customWidth="1"/>
    <col min="8462" max="8462" width="6.625" style="84" customWidth="1"/>
    <col min="8463" max="8463" width="7.125" style="84" customWidth="1"/>
    <col min="8464" max="8464" width="6.625" style="84" customWidth="1"/>
    <col min="8465" max="8465" width="7.125" style="84" customWidth="1"/>
    <col min="8466" max="8470" width="6.625" style="84" customWidth="1"/>
    <col min="8471" max="8704" width="9" style="84"/>
    <col min="8705" max="8705" width="24.625" style="84" customWidth="1"/>
    <col min="8706" max="8709" width="7.125" style="84" customWidth="1"/>
    <col min="8710" max="8710" width="6.625" style="84" customWidth="1"/>
    <col min="8711" max="8713" width="7.125" style="84" customWidth="1"/>
    <col min="8714" max="8714" width="6.625" style="84" customWidth="1"/>
    <col min="8715" max="8715" width="7.125" style="84" customWidth="1"/>
    <col min="8716" max="8716" width="6.625" style="84" customWidth="1"/>
    <col min="8717" max="8717" width="7.125" style="84" customWidth="1"/>
    <col min="8718" max="8718" width="6.625" style="84" customWidth="1"/>
    <col min="8719" max="8719" width="7.125" style="84" customWidth="1"/>
    <col min="8720" max="8720" width="6.625" style="84" customWidth="1"/>
    <col min="8721" max="8721" width="7.125" style="84" customWidth="1"/>
    <col min="8722" max="8726" width="6.625" style="84" customWidth="1"/>
    <col min="8727" max="8960" width="9" style="84"/>
    <col min="8961" max="8961" width="24.625" style="84" customWidth="1"/>
    <col min="8962" max="8965" width="7.125" style="84" customWidth="1"/>
    <col min="8966" max="8966" width="6.625" style="84" customWidth="1"/>
    <col min="8967" max="8969" width="7.125" style="84" customWidth="1"/>
    <col min="8970" max="8970" width="6.625" style="84" customWidth="1"/>
    <col min="8971" max="8971" width="7.125" style="84" customWidth="1"/>
    <col min="8972" max="8972" width="6.625" style="84" customWidth="1"/>
    <col min="8973" max="8973" width="7.125" style="84" customWidth="1"/>
    <col min="8974" max="8974" width="6.625" style="84" customWidth="1"/>
    <col min="8975" max="8975" width="7.125" style="84" customWidth="1"/>
    <col min="8976" max="8976" width="6.625" style="84" customWidth="1"/>
    <col min="8977" max="8977" width="7.125" style="84" customWidth="1"/>
    <col min="8978" max="8982" width="6.625" style="84" customWidth="1"/>
    <col min="8983" max="9216" width="9" style="84"/>
    <col min="9217" max="9217" width="24.625" style="84" customWidth="1"/>
    <col min="9218" max="9221" width="7.125" style="84" customWidth="1"/>
    <col min="9222" max="9222" width="6.625" style="84" customWidth="1"/>
    <col min="9223" max="9225" width="7.125" style="84" customWidth="1"/>
    <col min="9226" max="9226" width="6.625" style="84" customWidth="1"/>
    <col min="9227" max="9227" width="7.125" style="84" customWidth="1"/>
    <col min="9228" max="9228" width="6.625" style="84" customWidth="1"/>
    <col min="9229" max="9229" width="7.125" style="84" customWidth="1"/>
    <col min="9230" max="9230" width="6.625" style="84" customWidth="1"/>
    <col min="9231" max="9231" width="7.125" style="84" customWidth="1"/>
    <col min="9232" max="9232" width="6.625" style="84" customWidth="1"/>
    <col min="9233" max="9233" width="7.125" style="84" customWidth="1"/>
    <col min="9234" max="9238" width="6.625" style="84" customWidth="1"/>
    <col min="9239" max="9472" width="9" style="84"/>
    <col min="9473" max="9473" width="24.625" style="84" customWidth="1"/>
    <col min="9474" max="9477" width="7.125" style="84" customWidth="1"/>
    <col min="9478" max="9478" width="6.625" style="84" customWidth="1"/>
    <col min="9479" max="9481" width="7.125" style="84" customWidth="1"/>
    <col min="9482" max="9482" width="6.625" style="84" customWidth="1"/>
    <col min="9483" max="9483" width="7.125" style="84" customWidth="1"/>
    <col min="9484" max="9484" width="6.625" style="84" customWidth="1"/>
    <col min="9485" max="9485" width="7.125" style="84" customWidth="1"/>
    <col min="9486" max="9486" width="6.625" style="84" customWidth="1"/>
    <col min="9487" max="9487" width="7.125" style="84" customWidth="1"/>
    <col min="9488" max="9488" width="6.625" style="84" customWidth="1"/>
    <col min="9489" max="9489" width="7.125" style="84" customWidth="1"/>
    <col min="9490" max="9494" width="6.625" style="84" customWidth="1"/>
    <col min="9495" max="9728" width="9" style="84"/>
    <col min="9729" max="9729" width="24.625" style="84" customWidth="1"/>
    <col min="9730" max="9733" width="7.125" style="84" customWidth="1"/>
    <col min="9734" max="9734" width="6.625" style="84" customWidth="1"/>
    <col min="9735" max="9737" width="7.125" style="84" customWidth="1"/>
    <col min="9738" max="9738" width="6.625" style="84" customWidth="1"/>
    <col min="9739" max="9739" width="7.125" style="84" customWidth="1"/>
    <col min="9740" max="9740" width="6.625" style="84" customWidth="1"/>
    <col min="9741" max="9741" width="7.125" style="84" customWidth="1"/>
    <col min="9742" max="9742" width="6.625" style="84" customWidth="1"/>
    <col min="9743" max="9743" width="7.125" style="84" customWidth="1"/>
    <col min="9744" max="9744" width="6.625" style="84" customWidth="1"/>
    <col min="9745" max="9745" width="7.125" style="84" customWidth="1"/>
    <col min="9746" max="9750" width="6.625" style="84" customWidth="1"/>
    <col min="9751" max="9984" width="9" style="84"/>
    <col min="9985" max="9985" width="24.625" style="84" customWidth="1"/>
    <col min="9986" max="9989" width="7.125" style="84" customWidth="1"/>
    <col min="9990" max="9990" width="6.625" style="84" customWidth="1"/>
    <col min="9991" max="9993" width="7.125" style="84" customWidth="1"/>
    <col min="9994" max="9994" width="6.625" style="84" customWidth="1"/>
    <col min="9995" max="9995" width="7.125" style="84" customWidth="1"/>
    <col min="9996" max="9996" width="6.625" style="84" customWidth="1"/>
    <col min="9997" max="9997" width="7.125" style="84" customWidth="1"/>
    <col min="9998" max="9998" width="6.625" style="84" customWidth="1"/>
    <col min="9999" max="9999" width="7.125" style="84" customWidth="1"/>
    <col min="10000" max="10000" width="6.625" style="84" customWidth="1"/>
    <col min="10001" max="10001" width="7.125" style="84" customWidth="1"/>
    <col min="10002" max="10006" width="6.625" style="84" customWidth="1"/>
    <col min="10007" max="10240" width="9" style="84"/>
    <col min="10241" max="10241" width="24.625" style="84" customWidth="1"/>
    <col min="10242" max="10245" width="7.125" style="84" customWidth="1"/>
    <col min="10246" max="10246" width="6.625" style="84" customWidth="1"/>
    <col min="10247" max="10249" width="7.125" style="84" customWidth="1"/>
    <col min="10250" max="10250" width="6.625" style="84" customWidth="1"/>
    <col min="10251" max="10251" width="7.125" style="84" customWidth="1"/>
    <col min="10252" max="10252" width="6.625" style="84" customWidth="1"/>
    <col min="10253" max="10253" width="7.125" style="84" customWidth="1"/>
    <col min="10254" max="10254" width="6.625" style="84" customWidth="1"/>
    <col min="10255" max="10255" width="7.125" style="84" customWidth="1"/>
    <col min="10256" max="10256" width="6.625" style="84" customWidth="1"/>
    <col min="10257" max="10257" width="7.125" style="84" customWidth="1"/>
    <col min="10258" max="10262" width="6.625" style="84" customWidth="1"/>
    <col min="10263" max="10496" width="9" style="84"/>
    <col min="10497" max="10497" width="24.625" style="84" customWidth="1"/>
    <col min="10498" max="10501" width="7.125" style="84" customWidth="1"/>
    <col min="10502" max="10502" width="6.625" style="84" customWidth="1"/>
    <col min="10503" max="10505" width="7.125" style="84" customWidth="1"/>
    <col min="10506" max="10506" width="6.625" style="84" customWidth="1"/>
    <col min="10507" max="10507" width="7.125" style="84" customWidth="1"/>
    <col min="10508" max="10508" width="6.625" style="84" customWidth="1"/>
    <col min="10509" max="10509" width="7.125" style="84" customWidth="1"/>
    <col min="10510" max="10510" width="6.625" style="84" customWidth="1"/>
    <col min="10511" max="10511" width="7.125" style="84" customWidth="1"/>
    <col min="10512" max="10512" width="6.625" style="84" customWidth="1"/>
    <col min="10513" max="10513" width="7.125" style="84" customWidth="1"/>
    <col min="10514" max="10518" width="6.625" style="84" customWidth="1"/>
    <col min="10519" max="10752" width="9" style="84"/>
    <col min="10753" max="10753" width="24.625" style="84" customWidth="1"/>
    <col min="10754" max="10757" width="7.125" style="84" customWidth="1"/>
    <col min="10758" max="10758" width="6.625" style="84" customWidth="1"/>
    <col min="10759" max="10761" width="7.125" style="84" customWidth="1"/>
    <col min="10762" max="10762" width="6.625" style="84" customWidth="1"/>
    <col min="10763" max="10763" width="7.125" style="84" customWidth="1"/>
    <col min="10764" max="10764" width="6.625" style="84" customWidth="1"/>
    <col min="10765" max="10765" width="7.125" style="84" customWidth="1"/>
    <col min="10766" max="10766" width="6.625" style="84" customWidth="1"/>
    <col min="10767" max="10767" width="7.125" style="84" customWidth="1"/>
    <col min="10768" max="10768" width="6.625" style="84" customWidth="1"/>
    <col min="10769" max="10769" width="7.125" style="84" customWidth="1"/>
    <col min="10770" max="10774" width="6.625" style="84" customWidth="1"/>
    <col min="10775" max="11008" width="9" style="84"/>
    <col min="11009" max="11009" width="24.625" style="84" customWidth="1"/>
    <col min="11010" max="11013" width="7.125" style="84" customWidth="1"/>
    <col min="11014" max="11014" width="6.625" style="84" customWidth="1"/>
    <col min="11015" max="11017" width="7.125" style="84" customWidth="1"/>
    <col min="11018" max="11018" width="6.625" style="84" customWidth="1"/>
    <col min="11019" max="11019" width="7.125" style="84" customWidth="1"/>
    <col min="11020" max="11020" width="6.625" style="84" customWidth="1"/>
    <col min="11021" max="11021" width="7.125" style="84" customWidth="1"/>
    <col min="11022" max="11022" width="6.625" style="84" customWidth="1"/>
    <col min="11023" max="11023" width="7.125" style="84" customWidth="1"/>
    <col min="11024" max="11024" width="6.625" style="84" customWidth="1"/>
    <col min="11025" max="11025" width="7.125" style="84" customWidth="1"/>
    <col min="11026" max="11030" width="6.625" style="84" customWidth="1"/>
    <col min="11031" max="11264" width="9" style="84"/>
    <col min="11265" max="11265" width="24.625" style="84" customWidth="1"/>
    <col min="11266" max="11269" width="7.125" style="84" customWidth="1"/>
    <col min="11270" max="11270" width="6.625" style="84" customWidth="1"/>
    <col min="11271" max="11273" width="7.125" style="84" customWidth="1"/>
    <col min="11274" max="11274" width="6.625" style="84" customWidth="1"/>
    <col min="11275" max="11275" width="7.125" style="84" customWidth="1"/>
    <col min="11276" max="11276" width="6.625" style="84" customWidth="1"/>
    <col min="11277" max="11277" width="7.125" style="84" customWidth="1"/>
    <col min="11278" max="11278" width="6.625" style="84" customWidth="1"/>
    <col min="11279" max="11279" width="7.125" style="84" customWidth="1"/>
    <col min="11280" max="11280" width="6.625" style="84" customWidth="1"/>
    <col min="11281" max="11281" width="7.125" style="84" customWidth="1"/>
    <col min="11282" max="11286" width="6.625" style="84" customWidth="1"/>
    <col min="11287" max="11520" width="9" style="84"/>
    <col min="11521" max="11521" width="24.625" style="84" customWidth="1"/>
    <col min="11522" max="11525" width="7.125" style="84" customWidth="1"/>
    <col min="11526" max="11526" width="6.625" style="84" customWidth="1"/>
    <col min="11527" max="11529" width="7.125" style="84" customWidth="1"/>
    <col min="11530" max="11530" width="6.625" style="84" customWidth="1"/>
    <col min="11531" max="11531" width="7.125" style="84" customWidth="1"/>
    <col min="11532" max="11532" width="6.625" style="84" customWidth="1"/>
    <col min="11533" max="11533" width="7.125" style="84" customWidth="1"/>
    <col min="11534" max="11534" width="6.625" style="84" customWidth="1"/>
    <col min="11535" max="11535" width="7.125" style="84" customWidth="1"/>
    <col min="11536" max="11536" width="6.625" style="84" customWidth="1"/>
    <col min="11537" max="11537" width="7.125" style="84" customWidth="1"/>
    <col min="11538" max="11542" width="6.625" style="84" customWidth="1"/>
    <col min="11543" max="11776" width="9" style="84"/>
    <col min="11777" max="11777" width="24.625" style="84" customWidth="1"/>
    <col min="11778" max="11781" width="7.125" style="84" customWidth="1"/>
    <col min="11782" max="11782" width="6.625" style="84" customWidth="1"/>
    <col min="11783" max="11785" width="7.125" style="84" customWidth="1"/>
    <col min="11786" max="11786" width="6.625" style="84" customWidth="1"/>
    <col min="11787" max="11787" width="7.125" style="84" customWidth="1"/>
    <col min="11788" max="11788" width="6.625" style="84" customWidth="1"/>
    <col min="11789" max="11789" width="7.125" style="84" customWidth="1"/>
    <col min="11790" max="11790" width="6.625" style="84" customWidth="1"/>
    <col min="11791" max="11791" width="7.125" style="84" customWidth="1"/>
    <col min="11792" max="11792" width="6.625" style="84" customWidth="1"/>
    <col min="11793" max="11793" width="7.125" style="84" customWidth="1"/>
    <col min="11794" max="11798" width="6.625" style="84" customWidth="1"/>
    <col min="11799" max="12032" width="9" style="84"/>
    <col min="12033" max="12033" width="24.625" style="84" customWidth="1"/>
    <col min="12034" max="12037" width="7.125" style="84" customWidth="1"/>
    <col min="12038" max="12038" width="6.625" style="84" customWidth="1"/>
    <col min="12039" max="12041" width="7.125" style="84" customWidth="1"/>
    <col min="12042" max="12042" width="6.625" style="84" customWidth="1"/>
    <col min="12043" max="12043" width="7.125" style="84" customWidth="1"/>
    <col min="12044" max="12044" width="6.625" style="84" customWidth="1"/>
    <col min="12045" max="12045" width="7.125" style="84" customWidth="1"/>
    <col min="12046" max="12046" width="6.625" style="84" customWidth="1"/>
    <col min="12047" max="12047" width="7.125" style="84" customWidth="1"/>
    <col min="12048" max="12048" width="6.625" style="84" customWidth="1"/>
    <col min="12049" max="12049" width="7.125" style="84" customWidth="1"/>
    <col min="12050" max="12054" width="6.625" style="84" customWidth="1"/>
    <col min="12055" max="12288" width="9" style="84"/>
    <col min="12289" max="12289" width="24.625" style="84" customWidth="1"/>
    <col min="12290" max="12293" width="7.125" style="84" customWidth="1"/>
    <col min="12294" max="12294" width="6.625" style="84" customWidth="1"/>
    <col min="12295" max="12297" width="7.125" style="84" customWidth="1"/>
    <col min="12298" max="12298" width="6.625" style="84" customWidth="1"/>
    <col min="12299" max="12299" width="7.125" style="84" customWidth="1"/>
    <col min="12300" max="12300" width="6.625" style="84" customWidth="1"/>
    <col min="12301" max="12301" width="7.125" style="84" customWidth="1"/>
    <col min="12302" max="12302" width="6.625" style="84" customWidth="1"/>
    <col min="12303" max="12303" width="7.125" style="84" customWidth="1"/>
    <col min="12304" max="12304" width="6.625" style="84" customWidth="1"/>
    <col min="12305" max="12305" width="7.125" style="84" customWidth="1"/>
    <col min="12306" max="12310" width="6.625" style="84" customWidth="1"/>
    <col min="12311" max="12544" width="9" style="84"/>
    <col min="12545" max="12545" width="24.625" style="84" customWidth="1"/>
    <col min="12546" max="12549" width="7.125" style="84" customWidth="1"/>
    <col min="12550" max="12550" width="6.625" style="84" customWidth="1"/>
    <col min="12551" max="12553" width="7.125" style="84" customWidth="1"/>
    <col min="12554" max="12554" width="6.625" style="84" customWidth="1"/>
    <col min="12555" max="12555" width="7.125" style="84" customWidth="1"/>
    <col min="12556" max="12556" width="6.625" style="84" customWidth="1"/>
    <col min="12557" max="12557" width="7.125" style="84" customWidth="1"/>
    <col min="12558" max="12558" width="6.625" style="84" customWidth="1"/>
    <col min="12559" max="12559" width="7.125" style="84" customWidth="1"/>
    <col min="12560" max="12560" width="6.625" style="84" customWidth="1"/>
    <col min="12561" max="12561" width="7.125" style="84" customWidth="1"/>
    <col min="12562" max="12566" width="6.625" style="84" customWidth="1"/>
    <col min="12567" max="12800" width="9" style="84"/>
    <col min="12801" max="12801" width="24.625" style="84" customWidth="1"/>
    <col min="12802" max="12805" width="7.125" style="84" customWidth="1"/>
    <col min="12806" max="12806" width="6.625" style="84" customWidth="1"/>
    <col min="12807" max="12809" width="7.125" style="84" customWidth="1"/>
    <col min="12810" max="12810" width="6.625" style="84" customWidth="1"/>
    <col min="12811" max="12811" width="7.125" style="84" customWidth="1"/>
    <col min="12812" max="12812" width="6.625" style="84" customWidth="1"/>
    <col min="12813" max="12813" width="7.125" style="84" customWidth="1"/>
    <col min="12814" max="12814" width="6.625" style="84" customWidth="1"/>
    <col min="12815" max="12815" width="7.125" style="84" customWidth="1"/>
    <col min="12816" max="12816" width="6.625" style="84" customWidth="1"/>
    <col min="12817" max="12817" width="7.125" style="84" customWidth="1"/>
    <col min="12818" max="12822" width="6.625" style="84" customWidth="1"/>
    <col min="12823" max="13056" width="9" style="84"/>
    <col min="13057" max="13057" width="24.625" style="84" customWidth="1"/>
    <col min="13058" max="13061" width="7.125" style="84" customWidth="1"/>
    <col min="13062" max="13062" width="6.625" style="84" customWidth="1"/>
    <col min="13063" max="13065" width="7.125" style="84" customWidth="1"/>
    <col min="13066" max="13066" width="6.625" style="84" customWidth="1"/>
    <col min="13067" max="13067" width="7.125" style="84" customWidth="1"/>
    <col min="13068" max="13068" width="6.625" style="84" customWidth="1"/>
    <col min="13069" max="13069" width="7.125" style="84" customWidth="1"/>
    <col min="13070" max="13070" width="6.625" style="84" customWidth="1"/>
    <col min="13071" max="13071" width="7.125" style="84" customWidth="1"/>
    <col min="13072" max="13072" width="6.625" style="84" customWidth="1"/>
    <col min="13073" max="13073" width="7.125" style="84" customWidth="1"/>
    <col min="13074" max="13078" width="6.625" style="84" customWidth="1"/>
    <col min="13079" max="13312" width="9" style="84"/>
    <col min="13313" max="13313" width="24.625" style="84" customWidth="1"/>
    <col min="13314" max="13317" width="7.125" style="84" customWidth="1"/>
    <col min="13318" max="13318" width="6.625" style="84" customWidth="1"/>
    <col min="13319" max="13321" width="7.125" style="84" customWidth="1"/>
    <col min="13322" max="13322" width="6.625" style="84" customWidth="1"/>
    <col min="13323" max="13323" width="7.125" style="84" customWidth="1"/>
    <col min="13324" max="13324" width="6.625" style="84" customWidth="1"/>
    <col min="13325" max="13325" width="7.125" style="84" customWidth="1"/>
    <col min="13326" max="13326" width="6.625" style="84" customWidth="1"/>
    <col min="13327" max="13327" width="7.125" style="84" customWidth="1"/>
    <col min="13328" max="13328" width="6.625" style="84" customWidth="1"/>
    <col min="13329" max="13329" width="7.125" style="84" customWidth="1"/>
    <col min="13330" max="13334" width="6.625" style="84" customWidth="1"/>
    <col min="13335" max="13568" width="9" style="84"/>
    <col min="13569" max="13569" width="24.625" style="84" customWidth="1"/>
    <col min="13570" max="13573" width="7.125" style="84" customWidth="1"/>
    <col min="13574" max="13574" width="6.625" style="84" customWidth="1"/>
    <col min="13575" max="13577" width="7.125" style="84" customWidth="1"/>
    <col min="13578" max="13578" width="6.625" style="84" customWidth="1"/>
    <col min="13579" max="13579" width="7.125" style="84" customWidth="1"/>
    <col min="13580" max="13580" width="6.625" style="84" customWidth="1"/>
    <col min="13581" max="13581" width="7.125" style="84" customWidth="1"/>
    <col min="13582" max="13582" width="6.625" style="84" customWidth="1"/>
    <col min="13583" max="13583" width="7.125" style="84" customWidth="1"/>
    <col min="13584" max="13584" width="6.625" style="84" customWidth="1"/>
    <col min="13585" max="13585" width="7.125" style="84" customWidth="1"/>
    <col min="13586" max="13590" width="6.625" style="84" customWidth="1"/>
    <col min="13591" max="13824" width="9" style="84"/>
    <col min="13825" max="13825" width="24.625" style="84" customWidth="1"/>
    <col min="13826" max="13829" width="7.125" style="84" customWidth="1"/>
    <col min="13830" max="13830" width="6.625" style="84" customWidth="1"/>
    <col min="13831" max="13833" width="7.125" style="84" customWidth="1"/>
    <col min="13834" max="13834" width="6.625" style="84" customWidth="1"/>
    <col min="13835" max="13835" width="7.125" style="84" customWidth="1"/>
    <col min="13836" max="13836" width="6.625" style="84" customWidth="1"/>
    <col min="13837" max="13837" width="7.125" style="84" customWidth="1"/>
    <col min="13838" max="13838" width="6.625" style="84" customWidth="1"/>
    <col min="13839" max="13839" width="7.125" style="84" customWidth="1"/>
    <col min="13840" max="13840" width="6.625" style="84" customWidth="1"/>
    <col min="13841" max="13841" width="7.125" style="84" customWidth="1"/>
    <col min="13842" max="13846" width="6.625" style="84" customWidth="1"/>
    <col min="13847" max="14080" width="9" style="84"/>
    <col min="14081" max="14081" width="24.625" style="84" customWidth="1"/>
    <col min="14082" max="14085" width="7.125" style="84" customWidth="1"/>
    <col min="14086" max="14086" width="6.625" style="84" customWidth="1"/>
    <col min="14087" max="14089" width="7.125" style="84" customWidth="1"/>
    <col min="14090" max="14090" width="6.625" style="84" customWidth="1"/>
    <col min="14091" max="14091" width="7.125" style="84" customWidth="1"/>
    <col min="14092" max="14092" width="6.625" style="84" customWidth="1"/>
    <col min="14093" max="14093" width="7.125" style="84" customWidth="1"/>
    <col min="14094" max="14094" width="6.625" style="84" customWidth="1"/>
    <col min="14095" max="14095" width="7.125" style="84" customWidth="1"/>
    <col min="14096" max="14096" width="6.625" style="84" customWidth="1"/>
    <col min="14097" max="14097" width="7.125" style="84" customWidth="1"/>
    <col min="14098" max="14102" width="6.625" style="84" customWidth="1"/>
    <col min="14103" max="14336" width="9" style="84"/>
    <col min="14337" max="14337" width="24.625" style="84" customWidth="1"/>
    <col min="14338" max="14341" width="7.125" style="84" customWidth="1"/>
    <col min="14342" max="14342" width="6.625" style="84" customWidth="1"/>
    <col min="14343" max="14345" width="7.125" style="84" customWidth="1"/>
    <col min="14346" max="14346" width="6.625" style="84" customWidth="1"/>
    <col min="14347" max="14347" width="7.125" style="84" customWidth="1"/>
    <col min="14348" max="14348" width="6.625" style="84" customWidth="1"/>
    <col min="14349" max="14349" width="7.125" style="84" customWidth="1"/>
    <col min="14350" max="14350" width="6.625" style="84" customWidth="1"/>
    <col min="14351" max="14351" width="7.125" style="84" customWidth="1"/>
    <col min="14352" max="14352" width="6.625" style="84" customWidth="1"/>
    <col min="14353" max="14353" width="7.125" style="84" customWidth="1"/>
    <col min="14354" max="14358" width="6.625" style="84" customWidth="1"/>
    <col min="14359" max="14592" width="9" style="84"/>
    <col min="14593" max="14593" width="24.625" style="84" customWidth="1"/>
    <col min="14594" max="14597" width="7.125" style="84" customWidth="1"/>
    <col min="14598" max="14598" width="6.625" style="84" customWidth="1"/>
    <col min="14599" max="14601" width="7.125" style="84" customWidth="1"/>
    <col min="14602" max="14602" width="6.625" style="84" customWidth="1"/>
    <col min="14603" max="14603" width="7.125" style="84" customWidth="1"/>
    <col min="14604" max="14604" width="6.625" style="84" customWidth="1"/>
    <col min="14605" max="14605" width="7.125" style="84" customWidth="1"/>
    <col min="14606" max="14606" width="6.625" style="84" customWidth="1"/>
    <col min="14607" max="14607" width="7.125" style="84" customWidth="1"/>
    <col min="14608" max="14608" width="6.625" style="84" customWidth="1"/>
    <col min="14609" max="14609" width="7.125" style="84" customWidth="1"/>
    <col min="14610" max="14614" width="6.625" style="84" customWidth="1"/>
    <col min="14615" max="14848" width="9" style="84"/>
    <col min="14849" max="14849" width="24.625" style="84" customWidth="1"/>
    <col min="14850" max="14853" width="7.125" style="84" customWidth="1"/>
    <col min="14854" max="14854" width="6.625" style="84" customWidth="1"/>
    <col min="14855" max="14857" width="7.125" style="84" customWidth="1"/>
    <col min="14858" max="14858" width="6.625" style="84" customWidth="1"/>
    <col min="14859" max="14859" width="7.125" style="84" customWidth="1"/>
    <col min="14860" max="14860" width="6.625" style="84" customWidth="1"/>
    <col min="14861" max="14861" width="7.125" style="84" customWidth="1"/>
    <col min="14862" max="14862" width="6.625" style="84" customWidth="1"/>
    <col min="14863" max="14863" width="7.125" style="84" customWidth="1"/>
    <col min="14864" max="14864" width="6.625" style="84" customWidth="1"/>
    <col min="14865" max="14865" width="7.125" style="84" customWidth="1"/>
    <col min="14866" max="14870" width="6.625" style="84" customWidth="1"/>
    <col min="14871" max="15104" width="9" style="84"/>
    <col min="15105" max="15105" width="24.625" style="84" customWidth="1"/>
    <col min="15106" max="15109" width="7.125" style="84" customWidth="1"/>
    <col min="15110" max="15110" width="6.625" style="84" customWidth="1"/>
    <col min="15111" max="15113" width="7.125" style="84" customWidth="1"/>
    <col min="15114" max="15114" width="6.625" style="84" customWidth="1"/>
    <col min="15115" max="15115" width="7.125" style="84" customWidth="1"/>
    <col min="15116" max="15116" width="6.625" style="84" customWidth="1"/>
    <col min="15117" max="15117" width="7.125" style="84" customWidth="1"/>
    <col min="15118" max="15118" width="6.625" style="84" customWidth="1"/>
    <col min="15119" max="15119" width="7.125" style="84" customWidth="1"/>
    <col min="15120" max="15120" width="6.625" style="84" customWidth="1"/>
    <col min="15121" max="15121" width="7.125" style="84" customWidth="1"/>
    <col min="15122" max="15126" width="6.625" style="84" customWidth="1"/>
    <col min="15127" max="15360" width="9" style="84"/>
    <col min="15361" max="15361" width="24.625" style="84" customWidth="1"/>
    <col min="15362" max="15365" width="7.125" style="84" customWidth="1"/>
    <col min="15366" max="15366" width="6.625" style="84" customWidth="1"/>
    <col min="15367" max="15369" width="7.125" style="84" customWidth="1"/>
    <col min="15370" max="15370" width="6.625" style="84" customWidth="1"/>
    <col min="15371" max="15371" width="7.125" style="84" customWidth="1"/>
    <col min="15372" max="15372" width="6.625" style="84" customWidth="1"/>
    <col min="15373" max="15373" width="7.125" style="84" customWidth="1"/>
    <col min="15374" max="15374" width="6.625" style="84" customWidth="1"/>
    <col min="15375" max="15375" width="7.125" style="84" customWidth="1"/>
    <col min="15376" max="15376" width="6.625" style="84" customWidth="1"/>
    <col min="15377" max="15377" width="7.125" style="84" customWidth="1"/>
    <col min="15378" max="15382" width="6.625" style="84" customWidth="1"/>
    <col min="15383" max="15616" width="9" style="84"/>
    <col min="15617" max="15617" width="24.625" style="84" customWidth="1"/>
    <col min="15618" max="15621" width="7.125" style="84" customWidth="1"/>
    <col min="15622" max="15622" width="6.625" style="84" customWidth="1"/>
    <col min="15623" max="15625" width="7.125" style="84" customWidth="1"/>
    <col min="15626" max="15626" width="6.625" style="84" customWidth="1"/>
    <col min="15627" max="15627" width="7.125" style="84" customWidth="1"/>
    <col min="15628" max="15628" width="6.625" style="84" customWidth="1"/>
    <col min="15629" max="15629" width="7.125" style="84" customWidth="1"/>
    <col min="15630" max="15630" width="6.625" style="84" customWidth="1"/>
    <col min="15631" max="15631" width="7.125" style="84" customWidth="1"/>
    <col min="15632" max="15632" width="6.625" style="84" customWidth="1"/>
    <col min="15633" max="15633" width="7.125" style="84" customWidth="1"/>
    <col min="15634" max="15638" width="6.625" style="84" customWidth="1"/>
    <col min="15639" max="15872" width="9" style="84"/>
    <col min="15873" max="15873" width="24.625" style="84" customWidth="1"/>
    <col min="15874" max="15877" width="7.125" style="84" customWidth="1"/>
    <col min="15878" max="15878" width="6.625" style="84" customWidth="1"/>
    <col min="15879" max="15881" width="7.125" style="84" customWidth="1"/>
    <col min="15882" max="15882" width="6.625" style="84" customWidth="1"/>
    <col min="15883" max="15883" width="7.125" style="84" customWidth="1"/>
    <col min="15884" max="15884" width="6.625" style="84" customWidth="1"/>
    <col min="15885" max="15885" width="7.125" style="84" customWidth="1"/>
    <col min="15886" max="15886" width="6.625" style="84" customWidth="1"/>
    <col min="15887" max="15887" width="7.125" style="84" customWidth="1"/>
    <col min="15888" max="15888" width="6.625" style="84" customWidth="1"/>
    <col min="15889" max="15889" width="7.125" style="84" customWidth="1"/>
    <col min="15890" max="15894" width="6.625" style="84" customWidth="1"/>
    <col min="15895" max="16128" width="9" style="84"/>
    <col min="16129" max="16129" width="24.625" style="84" customWidth="1"/>
    <col min="16130" max="16133" width="7.125" style="84" customWidth="1"/>
    <col min="16134" max="16134" width="6.625" style="84" customWidth="1"/>
    <col min="16135" max="16137" width="7.125" style="84" customWidth="1"/>
    <col min="16138" max="16138" width="6.625" style="84" customWidth="1"/>
    <col min="16139" max="16139" width="7.125" style="84" customWidth="1"/>
    <col min="16140" max="16140" width="6.625" style="84" customWidth="1"/>
    <col min="16141" max="16141" width="7.125" style="84" customWidth="1"/>
    <col min="16142" max="16142" width="6.625" style="84" customWidth="1"/>
    <col min="16143" max="16143" width="7.125" style="84" customWidth="1"/>
    <col min="16144" max="16144" width="6.625" style="84" customWidth="1"/>
    <col min="16145" max="16145" width="7.125" style="84" customWidth="1"/>
    <col min="16146" max="16150" width="6.625" style="84" customWidth="1"/>
    <col min="16151" max="16384" width="9" style="84"/>
  </cols>
  <sheetData>
    <row r="1" spans="1:22" ht="20.25">
      <c r="A1" s="381" t="s">
        <v>505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</row>
    <row r="2" spans="1:22" ht="20.25">
      <c r="A2" s="382" t="s">
        <v>509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</row>
    <row r="3" spans="1:22" s="83" customFormat="1">
      <c r="A3" s="83" t="s">
        <v>510</v>
      </c>
      <c r="F3" s="383" t="s">
        <v>500</v>
      </c>
      <c r="G3" s="383"/>
      <c r="H3" s="383"/>
      <c r="I3" s="383"/>
      <c r="J3" s="383"/>
    </row>
    <row r="4" spans="1:22" s="83" customFormat="1" ht="17.25" thickBot="1">
      <c r="A4" s="83" t="s">
        <v>511</v>
      </c>
      <c r="G4" s="384" t="s">
        <v>501</v>
      </c>
      <c r="H4" s="384"/>
      <c r="I4" s="384"/>
      <c r="P4" s="180" t="s">
        <v>499</v>
      </c>
    </row>
    <row r="5" spans="1:22">
      <c r="A5" s="385" t="s">
        <v>34</v>
      </c>
      <c r="B5" s="387" t="s">
        <v>114</v>
      </c>
      <c r="C5" s="268" t="s">
        <v>20</v>
      </c>
      <c r="D5" s="269"/>
      <c r="E5" s="269"/>
      <c r="F5" s="270"/>
      <c r="G5" s="389" t="s">
        <v>21</v>
      </c>
      <c r="H5" s="269"/>
      <c r="I5" s="269"/>
      <c r="J5" s="390"/>
      <c r="K5" s="268" t="s">
        <v>22</v>
      </c>
      <c r="L5" s="270"/>
      <c r="M5" s="268" t="s">
        <v>23</v>
      </c>
      <c r="N5" s="270"/>
      <c r="O5" s="268" t="s">
        <v>24</v>
      </c>
      <c r="P5" s="270"/>
      <c r="Q5" s="391" t="s">
        <v>512</v>
      </c>
      <c r="R5" s="392"/>
      <c r="S5" s="391" t="s">
        <v>513</v>
      </c>
      <c r="T5" s="392"/>
    </row>
    <row r="6" spans="1:22" ht="17.25" thickBot="1">
      <c r="A6" s="386"/>
      <c r="B6" s="388"/>
      <c r="C6" s="85" t="s">
        <v>8</v>
      </c>
      <c r="D6" s="86" t="s">
        <v>25</v>
      </c>
      <c r="E6" s="86" t="s">
        <v>26</v>
      </c>
      <c r="F6" s="87" t="s">
        <v>27</v>
      </c>
      <c r="G6" s="88" t="s">
        <v>8</v>
      </c>
      <c r="H6" s="86" t="s">
        <v>9</v>
      </c>
      <c r="I6" s="86" t="s">
        <v>26</v>
      </c>
      <c r="J6" s="89" t="s">
        <v>27</v>
      </c>
      <c r="K6" s="85" t="s">
        <v>26</v>
      </c>
      <c r="L6" s="87" t="s">
        <v>27</v>
      </c>
      <c r="M6" s="85" t="s">
        <v>26</v>
      </c>
      <c r="N6" s="87" t="s">
        <v>27</v>
      </c>
      <c r="O6" s="85" t="s">
        <v>26</v>
      </c>
      <c r="P6" s="87" t="s">
        <v>27</v>
      </c>
      <c r="Q6" s="85" t="s">
        <v>11</v>
      </c>
      <c r="R6" s="90" t="s">
        <v>514</v>
      </c>
      <c r="S6" s="85" t="s">
        <v>11</v>
      </c>
      <c r="T6" s="90" t="s">
        <v>514</v>
      </c>
    </row>
    <row r="7" spans="1:22">
      <c r="A7" s="378" t="s">
        <v>81</v>
      </c>
      <c r="B7" s="91" t="s">
        <v>115</v>
      </c>
      <c r="C7" s="92">
        <v>74.400000000000006</v>
      </c>
      <c r="D7" s="93">
        <v>32</v>
      </c>
      <c r="E7" s="93">
        <v>67</v>
      </c>
      <c r="F7" s="94">
        <v>13</v>
      </c>
      <c r="G7" s="92">
        <v>41</v>
      </c>
      <c r="H7" s="93">
        <v>12</v>
      </c>
      <c r="I7" s="93">
        <v>51.5</v>
      </c>
      <c r="J7" s="94">
        <v>9</v>
      </c>
      <c r="K7" s="92">
        <v>36</v>
      </c>
      <c r="L7" s="94">
        <v>7</v>
      </c>
      <c r="M7" s="92">
        <v>72.400000000000006</v>
      </c>
      <c r="N7" s="94">
        <v>10</v>
      </c>
      <c r="O7" s="92">
        <v>80</v>
      </c>
      <c r="P7" s="94">
        <v>11</v>
      </c>
      <c r="Q7" s="92">
        <v>218.1</v>
      </c>
      <c r="R7" s="94">
        <v>38</v>
      </c>
      <c r="S7" s="92">
        <v>218.6</v>
      </c>
      <c r="T7" s="94">
        <v>37</v>
      </c>
    </row>
    <row r="8" spans="1:22">
      <c r="A8" s="379"/>
      <c r="B8" s="95" t="s">
        <v>116</v>
      </c>
      <c r="C8" s="96">
        <v>68.8</v>
      </c>
      <c r="D8" s="97">
        <v>30</v>
      </c>
      <c r="E8" s="97">
        <v>63.8</v>
      </c>
      <c r="F8" s="98">
        <v>12</v>
      </c>
      <c r="G8" s="96">
        <v>30</v>
      </c>
      <c r="H8" s="97">
        <v>10.5</v>
      </c>
      <c r="I8" s="97">
        <v>40.5</v>
      </c>
      <c r="J8" s="98">
        <v>7</v>
      </c>
      <c r="K8" s="96">
        <v>30</v>
      </c>
      <c r="L8" s="98">
        <v>6</v>
      </c>
      <c r="M8" s="96">
        <v>65.2</v>
      </c>
      <c r="N8" s="98">
        <v>9</v>
      </c>
      <c r="O8" s="96">
        <v>72</v>
      </c>
      <c r="P8" s="98">
        <v>10</v>
      </c>
      <c r="Q8" s="96">
        <v>194.3</v>
      </c>
      <c r="R8" s="98">
        <v>34</v>
      </c>
      <c r="S8" s="96">
        <v>200.7</v>
      </c>
      <c r="T8" s="98">
        <v>35</v>
      </c>
    </row>
    <row r="9" spans="1:22">
      <c r="A9" s="379"/>
      <c r="B9" s="95" t="s">
        <v>117</v>
      </c>
      <c r="C9" s="96">
        <v>63.2</v>
      </c>
      <c r="D9" s="97">
        <v>28</v>
      </c>
      <c r="E9" s="97">
        <v>58.6</v>
      </c>
      <c r="F9" s="98">
        <v>11</v>
      </c>
      <c r="G9" s="96">
        <v>23</v>
      </c>
      <c r="H9" s="97">
        <v>8</v>
      </c>
      <c r="I9" s="97">
        <v>31</v>
      </c>
      <c r="J9" s="98">
        <v>6</v>
      </c>
      <c r="K9" s="96">
        <v>24</v>
      </c>
      <c r="L9" s="98">
        <v>5</v>
      </c>
      <c r="M9" s="96">
        <v>56.8</v>
      </c>
      <c r="N9" s="98">
        <v>8</v>
      </c>
      <c r="O9" s="96">
        <v>62</v>
      </c>
      <c r="P9" s="98">
        <v>9</v>
      </c>
      <c r="Q9" s="96">
        <v>174.2</v>
      </c>
      <c r="R9" s="98">
        <v>31</v>
      </c>
      <c r="S9" s="96">
        <v>176.3</v>
      </c>
      <c r="T9" s="98">
        <v>31</v>
      </c>
    </row>
    <row r="10" spans="1:22">
      <c r="A10" s="379"/>
      <c r="B10" s="95" t="s">
        <v>118</v>
      </c>
      <c r="C10" s="96">
        <v>57.6</v>
      </c>
      <c r="D10" s="97">
        <v>24</v>
      </c>
      <c r="E10" s="97">
        <v>54.8</v>
      </c>
      <c r="F10" s="98">
        <v>11</v>
      </c>
      <c r="G10" s="96">
        <v>17</v>
      </c>
      <c r="H10" s="97">
        <v>5.5</v>
      </c>
      <c r="I10" s="97">
        <v>22.5</v>
      </c>
      <c r="J10" s="98">
        <v>4</v>
      </c>
      <c r="K10" s="96">
        <v>19</v>
      </c>
      <c r="L10" s="98">
        <v>4</v>
      </c>
      <c r="M10" s="96">
        <v>46</v>
      </c>
      <c r="N10" s="98">
        <v>6</v>
      </c>
      <c r="O10" s="96">
        <v>56</v>
      </c>
      <c r="P10" s="98">
        <v>8</v>
      </c>
      <c r="Q10" s="96">
        <v>149.30000000000001</v>
      </c>
      <c r="R10" s="98">
        <v>26</v>
      </c>
      <c r="S10" s="96">
        <v>159</v>
      </c>
      <c r="T10" s="98">
        <v>28</v>
      </c>
    </row>
    <row r="11" spans="1:22">
      <c r="A11" s="379"/>
      <c r="B11" s="95" t="s">
        <v>119</v>
      </c>
      <c r="C11" s="96">
        <v>49.2</v>
      </c>
      <c r="D11" s="97">
        <v>21</v>
      </c>
      <c r="E11" s="97">
        <v>47.2</v>
      </c>
      <c r="F11" s="98">
        <v>9</v>
      </c>
      <c r="G11" s="96">
        <v>14</v>
      </c>
      <c r="H11" s="97">
        <v>3</v>
      </c>
      <c r="I11" s="97">
        <v>19</v>
      </c>
      <c r="J11" s="98">
        <v>4</v>
      </c>
      <c r="K11" s="96">
        <v>14</v>
      </c>
      <c r="L11" s="98">
        <v>3</v>
      </c>
      <c r="M11" s="96">
        <v>40.4</v>
      </c>
      <c r="N11" s="98">
        <v>6</v>
      </c>
      <c r="O11" s="96">
        <v>52</v>
      </c>
      <c r="P11" s="98">
        <v>8</v>
      </c>
      <c r="Q11" s="96">
        <v>134.80000000000001</v>
      </c>
      <c r="R11" s="98">
        <v>24</v>
      </c>
      <c r="S11" s="96">
        <v>150.5</v>
      </c>
      <c r="T11" s="98">
        <v>27</v>
      </c>
    </row>
    <row r="12" spans="1:22">
      <c r="A12" s="379"/>
      <c r="B12" s="95" t="s">
        <v>120</v>
      </c>
      <c r="C12" s="96">
        <v>12.1304915686357</v>
      </c>
      <c r="D12" s="97">
        <v>5.7918263713709299</v>
      </c>
      <c r="E12" s="97">
        <v>9.9730656637795008</v>
      </c>
      <c r="F12" s="98"/>
      <c r="G12" s="96">
        <v>10.8879052562536</v>
      </c>
      <c r="H12" s="97">
        <v>3.8429244099753199</v>
      </c>
      <c r="I12" s="97">
        <v>13.152143749781899</v>
      </c>
      <c r="J12" s="98"/>
      <c r="K12" s="96">
        <v>9.50087632385112</v>
      </c>
      <c r="L12" s="98"/>
      <c r="M12" s="96">
        <v>14.6065403950087</v>
      </c>
      <c r="N12" s="98"/>
      <c r="O12" s="96">
        <v>13.586966422482099</v>
      </c>
      <c r="P12" s="98"/>
      <c r="Q12" s="96">
        <v>36.068987553532203</v>
      </c>
      <c r="R12" s="98"/>
      <c r="S12" s="96">
        <v>30.743598151041599</v>
      </c>
      <c r="T12" s="98"/>
    </row>
    <row r="13" spans="1:22">
      <c r="A13" s="379"/>
      <c r="B13" s="95" t="s">
        <v>121</v>
      </c>
      <c r="C13" s="96">
        <v>62.1</v>
      </c>
      <c r="D13" s="97">
        <v>26.55</v>
      </c>
      <c r="E13" s="97">
        <v>57.61</v>
      </c>
      <c r="F13" s="98"/>
      <c r="G13" s="96">
        <v>25.2</v>
      </c>
      <c r="H13" s="97">
        <v>7.82</v>
      </c>
      <c r="I13" s="97">
        <v>33.020000000000003</v>
      </c>
      <c r="J13" s="98"/>
      <c r="K13" s="96">
        <v>25.05</v>
      </c>
      <c r="L13" s="98"/>
      <c r="M13" s="96">
        <v>56.76</v>
      </c>
      <c r="N13" s="98"/>
      <c r="O13" s="96">
        <v>62.98</v>
      </c>
      <c r="P13" s="98"/>
      <c r="Q13" s="96">
        <v>175.43</v>
      </c>
      <c r="R13" s="98"/>
      <c r="S13" s="96">
        <v>177.77</v>
      </c>
      <c r="T13" s="98"/>
    </row>
    <row r="14" spans="1:22" ht="17.25" thickBot="1">
      <c r="A14" s="380"/>
      <c r="B14" s="99" t="s">
        <v>10</v>
      </c>
      <c r="C14" s="375">
        <v>146</v>
      </c>
      <c r="D14" s="377"/>
      <c r="E14" s="377"/>
      <c r="F14" s="376"/>
      <c r="G14" s="375">
        <v>146</v>
      </c>
      <c r="H14" s="377"/>
      <c r="I14" s="377"/>
      <c r="J14" s="376"/>
      <c r="K14" s="375">
        <v>146</v>
      </c>
      <c r="L14" s="376"/>
      <c r="M14" s="375">
        <v>78</v>
      </c>
      <c r="N14" s="376"/>
      <c r="O14" s="375">
        <v>100</v>
      </c>
      <c r="P14" s="376"/>
      <c r="Q14" s="375">
        <v>78</v>
      </c>
      <c r="R14" s="376"/>
      <c r="S14" s="375">
        <v>100</v>
      </c>
      <c r="T14" s="376"/>
    </row>
    <row r="15" spans="1:22">
      <c r="A15" s="397" t="s">
        <v>122</v>
      </c>
      <c r="B15" s="398"/>
      <c r="C15" s="92">
        <v>80.8</v>
      </c>
      <c r="D15" s="93">
        <v>33</v>
      </c>
      <c r="E15" s="93">
        <v>71.599999999999994</v>
      </c>
      <c r="F15" s="94">
        <v>14</v>
      </c>
      <c r="G15" s="92">
        <v>53</v>
      </c>
      <c r="H15" s="93">
        <v>16.5</v>
      </c>
      <c r="I15" s="93">
        <v>68</v>
      </c>
      <c r="J15" s="94">
        <v>12</v>
      </c>
      <c r="K15" s="92">
        <v>48</v>
      </c>
      <c r="L15" s="94">
        <v>9</v>
      </c>
      <c r="M15" s="92">
        <v>88.8</v>
      </c>
      <c r="N15" s="94">
        <v>12</v>
      </c>
      <c r="O15" s="92">
        <v>86</v>
      </c>
      <c r="P15" s="94">
        <v>12</v>
      </c>
      <c r="Q15" s="92">
        <v>268</v>
      </c>
      <c r="R15" s="94">
        <v>45</v>
      </c>
      <c r="S15" s="92">
        <v>248.8</v>
      </c>
      <c r="T15" s="94">
        <v>43</v>
      </c>
    </row>
    <row r="16" spans="1:22">
      <c r="A16" s="393" t="s">
        <v>123</v>
      </c>
      <c r="B16" s="394"/>
      <c r="C16" s="96">
        <v>75.2</v>
      </c>
      <c r="D16" s="97">
        <v>31</v>
      </c>
      <c r="E16" s="97">
        <v>67.400000000000006</v>
      </c>
      <c r="F16" s="98">
        <v>13</v>
      </c>
      <c r="G16" s="96">
        <v>44</v>
      </c>
      <c r="H16" s="97">
        <v>13.5</v>
      </c>
      <c r="I16" s="97">
        <v>56</v>
      </c>
      <c r="J16" s="98">
        <v>10</v>
      </c>
      <c r="K16" s="96">
        <v>38</v>
      </c>
      <c r="L16" s="98">
        <v>7</v>
      </c>
      <c r="M16" s="96">
        <v>76</v>
      </c>
      <c r="N16" s="98">
        <v>10</v>
      </c>
      <c r="O16" s="96">
        <v>76</v>
      </c>
      <c r="P16" s="98">
        <v>11</v>
      </c>
      <c r="Q16" s="96">
        <v>231.3</v>
      </c>
      <c r="R16" s="98">
        <v>40</v>
      </c>
      <c r="S16" s="96">
        <v>222.2</v>
      </c>
      <c r="T16" s="98">
        <v>39</v>
      </c>
    </row>
    <row r="17" spans="1:30">
      <c r="A17" s="393" t="s">
        <v>124</v>
      </c>
      <c r="B17" s="394"/>
      <c r="C17" s="96">
        <v>66.8</v>
      </c>
      <c r="D17" s="97">
        <v>28</v>
      </c>
      <c r="E17" s="97">
        <v>61</v>
      </c>
      <c r="F17" s="98">
        <v>12</v>
      </c>
      <c r="G17" s="96">
        <v>30</v>
      </c>
      <c r="H17" s="97">
        <v>9</v>
      </c>
      <c r="I17" s="97">
        <v>39</v>
      </c>
      <c r="J17" s="98">
        <v>7</v>
      </c>
      <c r="K17" s="96">
        <v>28</v>
      </c>
      <c r="L17" s="98">
        <v>6</v>
      </c>
      <c r="M17" s="96">
        <v>58</v>
      </c>
      <c r="N17" s="98">
        <v>8</v>
      </c>
      <c r="O17" s="96">
        <v>64</v>
      </c>
      <c r="P17" s="98">
        <v>9</v>
      </c>
      <c r="Q17" s="96">
        <v>185.2</v>
      </c>
      <c r="R17" s="98">
        <v>32</v>
      </c>
      <c r="S17" s="96">
        <v>187.8</v>
      </c>
      <c r="T17" s="98">
        <v>33</v>
      </c>
    </row>
    <row r="18" spans="1:30">
      <c r="A18" s="393" t="s">
        <v>125</v>
      </c>
      <c r="B18" s="394"/>
      <c r="C18" s="96">
        <v>57.6</v>
      </c>
      <c r="D18" s="97">
        <v>23</v>
      </c>
      <c r="E18" s="97">
        <v>53</v>
      </c>
      <c r="F18" s="98">
        <v>10</v>
      </c>
      <c r="G18" s="96">
        <v>20</v>
      </c>
      <c r="H18" s="97">
        <v>5</v>
      </c>
      <c r="I18" s="97">
        <v>26</v>
      </c>
      <c r="J18" s="98">
        <v>5</v>
      </c>
      <c r="K18" s="96">
        <v>20</v>
      </c>
      <c r="L18" s="98">
        <v>4</v>
      </c>
      <c r="M18" s="96">
        <v>43.2</v>
      </c>
      <c r="N18" s="98">
        <v>6</v>
      </c>
      <c r="O18" s="96">
        <v>54</v>
      </c>
      <c r="P18" s="98">
        <v>8</v>
      </c>
      <c r="Q18" s="96">
        <v>149.5</v>
      </c>
      <c r="R18" s="98">
        <v>27</v>
      </c>
      <c r="S18" s="96">
        <v>158.1</v>
      </c>
      <c r="T18" s="98">
        <v>28</v>
      </c>
    </row>
    <row r="19" spans="1:30">
      <c r="A19" s="393" t="s">
        <v>126</v>
      </c>
      <c r="B19" s="394"/>
      <c r="C19" s="96">
        <v>48.4</v>
      </c>
      <c r="D19" s="97">
        <v>18</v>
      </c>
      <c r="E19" s="97">
        <v>45.2</v>
      </c>
      <c r="F19" s="98">
        <v>9</v>
      </c>
      <c r="G19" s="96">
        <v>16</v>
      </c>
      <c r="H19" s="97">
        <v>2</v>
      </c>
      <c r="I19" s="97">
        <v>19.5</v>
      </c>
      <c r="J19" s="98">
        <v>4</v>
      </c>
      <c r="K19" s="96">
        <v>14</v>
      </c>
      <c r="L19" s="98">
        <v>3</v>
      </c>
      <c r="M19" s="96">
        <v>34.4</v>
      </c>
      <c r="N19" s="98">
        <v>5</v>
      </c>
      <c r="O19" s="96">
        <v>46</v>
      </c>
      <c r="P19" s="98">
        <v>7</v>
      </c>
      <c r="Q19" s="96">
        <v>126.8</v>
      </c>
      <c r="R19" s="98">
        <v>23</v>
      </c>
      <c r="S19" s="96">
        <v>136.19999999999999</v>
      </c>
      <c r="T19" s="98">
        <v>24</v>
      </c>
    </row>
    <row r="20" spans="1:30">
      <c r="A20" s="393" t="s">
        <v>29</v>
      </c>
      <c r="B20" s="394"/>
      <c r="C20" s="96">
        <v>14.634298208346999</v>
      </c>
      <c r="D20" s="97">
        <v>7.3445661262405997</v>
      </c>
      <c r="E20" s="97">
        <v>12.855854646321101</v>
      </c>
      <c r="F20" s="98"/>
      <c r="G20" s="96">
        <v>14.7058937400689</v>
      </c>
      <c r="H20" s="97">
        <v>5.7975174827817497</v>
      </c>
      <c r="I20" s="97">
        <v>19.2675319058391</v>
      </c>
      <c r="J20" s="98"/>
      <c r="K20" s="96">
        <v>14.9282119497593</v>
      </c>
      <c r="L20" s="98"/>
      <c r="M20" s="96">
        <v>22.055856139450899</v>
      </c>
      <c r="N20" s="98"/>
      <c r="O20" s="96">
        <v>16.452564860063202</v>
      </c>
      <c r="P20" s="98"/>
      <c r="Q20" s="96">
        <v>59.686818956648501</v>
      </c>
      <c r="R20" s="98"/>
      <c r="S20" s="96">
        <v>48.479591728901802</v>
      </c>
      <c r="T20" s="98"/>
    </row>
    <row r="21" spans="1:30">
      <c r="A21" s="393" t="s">
        <v>28</v>
      </c>
      <c r="B21" s="394"/>
      <c r="C21" s="96">
        <v>65.14</v>
      </c>
      <c r="D21" s="97">
        <v>26.21</v>
      </c>
      <c r="E21" s="97">
        <v>58.77</v>
      </c>
      <c r="F21" s="98"/>
      <c r="G21" s="96">
        <v>32.46</v>
      </c>
      <c r="H21" s="97">
        <v>9.31</v>
      </c>
      <c r="I21" s="97">
        <v>41.78</v>
      </c>
      <c r="J21" s="98"/>
      <c r="K21" s="96">
        <v>30.08</v>
      </c>
      <c r="L21" s="98"/>
      <c r="M21" s="96">
        <v>60.29</v>
      </c>
      <c r="N21" s="98"/>
      <c r="O21" s="96">
        <v>65.38</v>
      </c>
      <c r="P21" s="98"/>
      <c r="Q21" s="96">
        <v>192.27</v>
      </c>
      <c r="R21" s="98"/>
      <c r="S21" s="96">
        <v>190.33</v>
      </c>
      <c r="T21" s="98"/>
    </row>
    <row r="22" spans="1:30" ht="17.25" thickBot="1">
      <c r="A22" s="395" t="s">
        <v>353</v>
      </c>
      <c r="B22" s="396"/>
      <c r="C22" s="375">
        <v>75305</v>
      </c>
      <c r="D22" s="377"/>
      <c r="E22" s="377"/>
      <c r="F22" s="376"/>
      <c r="G22" s="375">
        <v>75082</v>
      </c>
      <c r="H22" s="377"/>
      <c r="I22" s="377"/>
      <c r="J22" s="376"/>
      <c r="K22" s="375">
        <v>74571</v>
      </c>
      <c r="L22" s="376"/>
      <c r="M22" s="375">
        <v>56222</v>
      </c>
      <c r="N22" s="376"/>
      <c r="O22" s="375">
        <v>59974</v>
      </c>
      <c r="P22" s="376"/>
      <c r="Q22" s="375">
        <v>56222</v>
      </c>
      <c r="R22" s="376"/>
      <c r="S22" s="375">
        <v>59974</v>
      </c>
      <c r="T22" s="376"/>
    </row>
    <row r="23" spans="1:30">
      <c r="A23" s="188" t="s">
        <v>508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0" customFormat="1" ht="39.75" customHeight="1">
      <c r="A24" s="274" t="s">
        <v>50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03"/>
      <c r="O24" s="203"/>
      <c r="P24" s="203"/>
      <c r="Q24" s="203"/>
      <c r="R24" s="203"/>
      <c r="S24" s="203"/>
      <c r="T24" s="203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</row>
  </sheetData>
  <mergeCells count="37">
    <mergeCell ref="A24:M24"/>
    <mergeCell ref="A20:B20"/>
    <mergeCell ref="A21:B21"/>
    <mergeCell ref="A22:B22"/>
    <mergeCell ref="A15:B15"/>
    <mergeCell ref="A16:B16"/>
    <mergeCell ref="A17:B17"/>
    <mergeCell ref="A18:B18"/>
    <mergeCell ref="A19:B19"/>
    <mergeCell ref="A1:V1"/>
    <mergeCell ref="A2:V2"/>
    <mergeCell ref="F3:J3"/>
    <mergeCell ref="G4:I4"/>
    <mergeCell ref="A5:A6"/>
    <mergeCell ref="B5:B6"/>
    <mergeCell ref="C5:F5"/>
    <mergeCell ref="G5:J5"/>
    <mergeCell ref="K5:L5"/>
    <mergeCell ref="M5:N5"/>
    <mergeCell ref="O5:P5"/>
    <mergeCell ref="Q5:R5"/>
    <mergeCell ref="S5:T5"/>
    <mergeCell ref="A7:A14"/>
    <mergeCell ref="C14:F14"/>
    <mergeCell ref="G14:J14"/>
    <mergeCell ref="K14:L14"/>
    <mergeCell ref="M14:N14"/>
    <mergeCell ref="O14:P14"/>
    <mergeCell ref="Q14:R14"/>
    <mergeCell ref="S14:T14"/>
    <mergeCell ref="C22:F22"/>
    <mergeCell ref="G22:J22"/>
    <mergeCell ref="K22:L22"/>
    <mergeCell ref="M22:N22"/>
    <mergeCell ref="O22:P22"/>
    <mergeCell ref="Q22:R22"/>
    <mergeCell ref="S22:T22"/>
  </mergeCells>
  <phoneticPr fontId="2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F8" sqref="F8"/>
    </sheetView>
  </sheetViews>
  <sheetFormatPr defaultRowHeight="16.5"/>
  <cols>
    <col min="1" max="1" width="8.25" style="151" customWidth="1"/>
    <col min="2" max="17" width="8.375" style="151" customWidth="1"/>
    <col min="18" max="25" width="15.875" customWidth="1"/>
    <col min="257" max="257" width="8.25" customWidth="1"/>
    <col min="258" max="273" width="8.375" customWidth="1"/>
    <col min="274" max="281" width="15.875" customWidth="1"/>
    <col min="513" max="513" width="8.25" customWidth="1"/>
    <col min="514" max="529" width="8.375" customWidth="1"/>
    <col min="530" max="537" width="15.875" customWidth="1"/>
    <col min="769" max="769" width="8.25" customWidth="1"/>
    <col min="770" max="785" width="8.375" customWidth="1"/>
    <col min="786" max="793" width="15.875" customWidth="1"/>
    <col min="1025" max="1025" width="8.25" customWidth="1"/>
    <col min="1026" max="1041" width="8.375" customWidth="1"/>
    <col min="1042" max="1049" width="15.875" customWidth="1"/>
    <col min="1281" max="1281" width="8.25" customWidth="1"/>
    <col min="1282" max="1297" width="8.375" customWidth="1"/>
    <col min="1298" max="1305" width="15.875" customWidth="1"/>
    <col min="1537" max="1537" width="8.25" customWidth="1"/>
    <col min="1538" max="1553" width="8.375" customWidth="1"/>
    <col min="1554" max="1561" width="15.875" customWidth="1"/>
    <col min="1793" max="1793" width="8.25" customWidth="1"/>
    <col min="1794" max="1809" width="8.375" customWidth="1"/>
    <col min="1810" max="1817" width="15.875" customWidth="1"/>
    <col min="2049" max="2049" width="8.25" customWidth="1"/>
    <col min="2050" max="2065" width="8.375" customWidth="1"/>
    <col min="2066" max="2073" width="15.875" customWidth="1"/>
    <col min="2305" max="2305" width="8.25" customWidth="1"/>
    <col min="2306" max="2321" width="8.375" customWidth="1"/>
    <col min="2322" max="2329" width="15.875" customWidth="1"/>
    <col min="2561" max="2561" width="8.25" customWidth="1"/>
    <col min="2562" max="2577" width="8.375" customWidth="1"/>
    <col min="2578" max="2585" width="15.875" customWidth="1"/>
    <col min="2817" max="2817" width="8.25" customWidth="1"/>
    <col min="2818" max="2833" width="8.375" customWidth="1"/>
    <col min="2834" max="2841" width="15.875" customWidth="1"/>
    <col min="3073" max="3073" width="8.25" customWidth="1"/>
    <col min="3074" max="3089" width="8.375" customWidth="1"/>
    <col min="3090" max="3097" width="15.875" customWidth="1"/>
    <col min="3329" max="3329" width="8.25" customWidth="1"/>
    <col min="3330" max="3345" width="8.375" customWidth="1"/>
    <col min="3346" max="3353" width="15.875" customWidth="1"/>
    <col min="3585" max="3585" width="8.25" customWidth="1"/>
    <col min="3586" max="3601" width="8.375" customWidth="1"/>
    <col min="3602" max="3609" width="15.875" customWidth="1"/>
    <col min="3841" max="3841" width="8.25" customWidth="1"/>
    <col min="3842" max="3857" width="8.375" customWidth="1"/>
    <col min="3858" max="3865" width="15.875" customWidth="1"/>
    <col min="4097" max="4097" width="8.25" customWidth="1"/>
    <col min="4098" max="4113" width="8.375" customWidth="1"/>
    <col min="4114" max="4121" width="15.875" customWidth="1"/>
    <col min="4353" max="4353" width="8.25" customWidth="1"/>
    <col min="4354" max="4369" width="8.375" customWidth="1"/>
    <col min="4370" max="4377" width="15.875" customWidth="1"/>
    <col min="4609" max="4609" width="8.25" customWidth="1"/>
    <col min="4610" max="4625" width="8.375" customWidth="1"/>
    <col min="4626" max="4633" width="15.875" customWidth="1"/>
    <col min="4865" max="4865" width="8.25" customWidth="1"/>
    <col min="4866" max="4881" width="8.375" customWidth="1"/>
    <col min="4882" max="4889" width="15.875" customWidth="1"/>
    <col min="5121" max="5121" width="8.25" customWidth="1"/>
    <col min="5122" max="5137" width="8.375" customWidth="1"/>
    <col min="5138" max="5145" width="15.875" customWidth="1"/>
    <col min="5377" max="5377" width="8.25" customWidth="1"/>
    <col min="5378" max="5393" width="8.375" customWidth="1"/>
    <col min="5394" max="5401" width="15.875" customWidth="1"/>
    <col min="5633" max="5633" width="8.25" customWidth="1"/>
    <col min="5634" max="5649" width="8.375" customWidth="1"/>
    <col min="5650" max="5657" width="15.875" customWidth="1"/>
    <col min="5889" max="5889" width="8.25" customWidth="1"/>
    <col min="5890" max="5905" width="8.375" customWidth="1"/>
    <col min="5906" max="5913" width="15.875" customWidth="1"/>
    <col min="6145" max="6145" width="8.25" customWidth="1"/>
    <col min="6146" max="6161" width="8.375" customWidth="1"/>
    <col min="6162" max="6169" width="15.875" customWidth="1"/>
    <col min="6401" max="6401" width="8.25" customWidth="1"/>
    <col min="6402" max="6417" width="8.375" customWidth="1"/>
    <col min="6418" max="6425" width="15.875" customWidth="1"/>
    <col min="6657" max="6657" width="8.25" customWidth="1"/>
    <col min="6658" max="6673" width="8.375" customWidth="1"/>
    <col min="6674" max="6681" width="15.875" customWidth="1"/>
    <col min="6913" max="6913" width="8.25" customWidth="1"/>
    <col min="6914" max="6929" width="8.375" customWidth="1"/>
    <col min="6930" max="6937" width="15.875" customWidth="1"/>
    <col min="7169" max="7169" width="8.25" customWidth="1"/>
    <col min="7170" max="7185" width="8.375" customWidth="1"/>
    <col min="7186" max="7193" width="15.875" customWidth="1"/>
    <col min="7425" max="7425" width="8.25" customWidth="1"/>
    <col min="7426" max="7441" width="8.375" customWidth="1"/>
    <col min="7442" max="7449" width="15.875" customWidth="1"/>
    <col min="7681" max="7681" width="8.25" customWidth="1"/>
    <col min="7682" max="7697" width="8.375" customWidth="1"/>
    <col min="7698" max="7705" width="15.875" customWidth="1"/>
    <col min="7937" max="7937" width="8.25" customWidth="1"/>
    <col min="7938" max="7953" width="8.375" customWidth="1"/>
    <col min="7954" max="7961" width="15.875" customWidth="1"/>
    <col min="8193" max="8193" width="8.25" customWidth="1"/>
    <col min="8194" max="8209" width="8.375" customWidth="1"/>
    <col min="8210" max="8217" width="15.875" customWidth="1"/>
    <col min="8449" max="8449" width="8.25" customWidth="1"/>
    <col min="8450" max="8465" width="8.375" customWidth="1"/>
    <col min="8466" max="8473" width="15.875" customWidth="1"/>
    <col min="8705" max="8705" width="8.25" customWidth="1"/>
    <col min="8706" max="8721" width="8.375" customWidth="1"/>
    <col min="8722" max="8729" width="15.875" customWidth="1"/>
    <col min="8961" max="8961" width="8.25" customWidth="1"/>
    <col min="8962" max="8977" width="8.375" customWidth="1"/>
    <col min="8978" max="8985" width="15.875" customWidth="1"/>
    <col min="9217" max="9217" width="8.25" customWidth="1"/>
    <col min="9218" max="9233" width="8.375" customWidth="1"/>
    <col min="9234" max="9241" width="15.875" customWidth="1"/>
    <col min="9473" max="9473" width="8.25" customWidth="1"/>
    <col min="9474" max="9489" width="8.375" customWidth="1"/>
    <col min="9490" max="9497" width="15.875" customWidth="1"/>
    <col min="9729" max="9729" width="8.25" customWidth="1"/>
    <col min="9730" max="9745" width="8.375" customWidth="1"/>
    <col min="9746" max="9753" width="15.875" customWidth="1"/>
    <col min="9985" max="9985" width="8.25" customWidth="1"/>
    <col min="9986" max="10001" width="8.375" customWidth="1"/>
    <col min="10002" max="10009" width="15.875" customWidth="1"/>
    <col min="10241" max="10241" width="8.25" customWidth="1"/>
    <col min="10242" max="10257" width="8.375" customWidth="1"/>
    <col min="10258" max="10265" width="15.875" customWidth="1"/>
    <col min="10497" max="10497" width="8.25" customWidth="1"/>
    <col min="10498" max="10513" width="8.375" customWidth="1"/>
    <col min="10514" max="10521" width="15.875" customWidth="1"/>
    <col min="10753" max="10753" width="8.25" customWidth="1"/>
    <col min="10754" max="10769" width="8.375" customWidth="1"/>
    <col min="10770" max="10777" width="15.875" customWidth="1"/>
    <col min="11009" max="11009" width="8.25" customWidth="1"/>
    <col min="11010" max="11025" width="8.375" customWidth="1"/>
    <col min="11026" max="11033" width="15.875" customWidth="1"/>
    <col min="11265" max="11265" width="8.25" customWidth="1"/>
    <col min="11266" max="11281" width="8.375" customWidth="1"/>
    <col min="11282" max="11289" width="15.875" customWidth="1"/>
    <col min="11521" max="11521" width="8.25" customWidth="1"/>
    <col min="11522" max="11537" width="8.375" customWidth="1"/>
    <col min="11538" max="11545" width="15.875" customWidth="1"/>
    <col min="11777" max="11777" width="8.25" customWidth="1"/>
    <col min="11778" max="11793" width="8.375" customWidth="1"/>
    <col min="11794" max="11801" width="15.875" customWidth="1"/>
    <col min="12033" max="12033" width="8.25" customWidth="1"/>
    <col min="12034" max="12049" width="8.375" customWidth="1"/>
    <col min="12050" max="12057" width="15.875" customWidth="1"/>
    <col min="12289" max="12289" width="8.25" customWidth="1"/>
    <col min="12290" max="12305" width="8.375" customWidth="1"/>
    <col min="12306" max="12313" width="15.875" customWidth="1"/>
    <col min="12545" max="12545" width="8.25" customWidth="1"/>
    <col min="12546" max="12561" width="8.375" customWidth="1"/>
    <col min="12562" max="12569" width="15.875" customWidth="1"/>
    <col min="12801" max="12801" width="8.25" customWidth="1"/>
    <col min="12802" max="12817" width="8.375" customWidth="1"/>
    <col min="12818" max="12825" width="15.875" customWidth="1"/>
    <col min="13057" max="13057" width="8.25" customWidth="1"/>
    <col min="13058" max="13073" width="8.375" customWidth="1"/>
    <col min="13074" max="13081" width="15.875" customWidth="1"/>
    <col min="13313" max="13313" width="8.25" customWidth="1"/>
    <col min="13314" max="13329" width="8.375" customWidth="1"/>
    <col min="13330" max="13337" width="15.875" customWidth="1"/>
    <col min="13569" max="13569" width="8.25" customWidth="1"/>
    <col min="13570" max="13585" width="8.375" customWidth="1"/>
    <col min="13586" max="13593" width="15.875" customWidth="1"/>
    <col min="13825" max="13825" width="8.25" customWidth="1"/>
    <col min="13826" max="13841" width="8.375" customWidth="1"/>
    <col min="13842" max="13849" width="15.875" customWidth="1"/>
    <col min="14081" max="14081" width="8.25" customWidth="1"/>
    <col min="14082" max="14097" width="8.375" customWidth="1"/>
    <col min="14098" max="14105" width="15.875" customWidth="1"/>
    <col min="14337" max="14337" width="8.25" customWidth="1"/>
    <col min="14338" max="14353" width="8.375" customWidth="1"/>
    <col min="14354" max="14361" width="15.875" customWidth="1"/>
    <col min="14593" max="14593" width="8.25" customWidth="1"/>
    <col min="14594" max="14609" width="8.375" customWidth="1"/>
    <col min="14610" max="14617" width="15.875" customWidth="1"/>
    <col min="14849" max="14849" width="8.25" customWidth="1"/>
    <col min="14850" max="14865" width="8.375" customWidth="1"/>
    <col min="14866" max="14873" width="15.875" customWidth="1"/>
    <col min="15105" max="15105" width="8.25" customWidth="1"/>
    <col min="15106" max="15121" width="8.375" customWidth="1"/>
    <col min="15122" max="15129" width="15.875" customWidth="1"/>
    <col min="15361" max="15361" width="8.25" customWidth="1"/>
    <col min="15362" max="15377" width="8.375" customWidth="1"/>
    <col min="15378" max="15385" width="15.875" customWidth="1"/>
    <col min="15617" max="15617" width="8.25" customWidth="1"/>
    <col min="15618" max="15633" width="8.375" customWidth="1"/>
    <col min="15634" max="15641" width="15.875" customWidth="1"/>
    <col min="15873" max="15873" width="8.25" customWidth="1"/>
    <col min="15874" max="15889" width="8.375" customWidth="1"/>
    <col min="15890" max="15897" width="15.875" customWidth="1"/>
    <col min="16129" max="16129" width="8.25" customWidth="1"/>
    <col min="16130" max="16145" width="8.375" customWidth="1"/>
    <col min="16146" max="16153" width="15.875" customWidth="1"/>
  </cols>
  <sheetData>
    <row r="1" spans="1:25" s="149" customFormat="1" ht="14.45" customHeight="1">
      <c r="A1" s="298" t="s">
        <v>319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59"/>
      <c r="S1" s="59"/>
      <c r="T1" s="59"/>
      <c r="U1" s="59"/>
      <c r="V1" s="59"/>
      <c r="W1" s="59"/>
      <c r="X1" s="59"/>
      <c r="Y1" s="59"/>
    </row>
    <row r="2" spans="1:25" s="149" customFormat="1" ht="14.45" customHeight="1">
      <c r="A2" s="298" t="s">
        <v>145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59"/>
      <c r="S2" s="59"/>
      <c r="T2" s="59"/>
      <c r="U2" s="59"/>
      <c r="V2" s="59"/>
      <c r="W2" s="59"/>
      <c r="X2" s="59"/>
      <c r="Y2" s="59"/>
    </row>
    <row r="3" spans="1:25" ht="14.45" customHeight="1">
      <c r="A3" s="150" t="s">
        <v>146</v>
      </c>
      <c r="B3" s="150"/>
      <c r="D3" s="152"/>
      <c r="E3" s="153"/>
      <c r="F3" s="153"/>
    </row>
    <row r="4" spans="1:25" ht="14.45" customHeight="1" thickBot="1">
      <c r="A4" s="154" t="s">
        <v>517</v>
      </c>
      <c r="B4" s="154"/>
      <c r="C4" s="154"/>
      <c r="D4" s="154"/>
      <c r="E4" s="155"/>
      <c r="F4" s="155"/>
      <c r="I4" s="155"/>
      <c r="L4" s="155" t="s">
        <v>515</v>
      </c>
      <c r="M4" s="156"/>
      <c r="P4" s="155" t="s">
        <v>516</v>
      </c>
      <c r="Q4" s="156"/>
    </row>
    <row r="5" spans="1:25" s="151" customFormat="1" ht="14.45" customHeight="1">
      <c r="A5" s="253" t="s">
        <v>15</v>
      </c>
      <c r="B5" s="322" t="s">
        <v>518</v>
      </c>
      <c r="C5" s="323"/>
      <c r="D5" s="323"/>
      <c r="E5" s="323"/>
      <c r="F5" s="323"/>
      <c r="G5" s="323"/>
      <c r="H5" s="323"/>
      <c r="I5" s="324"/>
      <c r="J5" s="322" t="s">
        <v>519</v>
      </c>
      <c r="K5" s="323"/>
      <c r="L5" s="323"/>
      <c r="M5" s="323"/>
      <c r="N5" s="323"/>
      <c r="O5" s="323"/>
      <c r="P5" s="323"/>
      <c r="Q5" s="324"/>
    </row>
    <row r="6" spans="1:25" s="151" customFormat="1" ht="14.45" customHeight="1">
      <c r="A6" s="399"/>
      <c r="B6" s="401" t="s">
        <v>520</v>
      </c>
      <c r="C6" s="402"/>
      <c r="D6" s="402"/>
      <c r="E6" s="402"/>
      <c r="F6" s="401" t="s">
        <v>521</v>
      </c>
      <c r="G6" s="402"/>
      <c r="H6" s="402"/>
      <c r="I6" s="403"/>
      <c r="J6" s="401" t="s">
        <v>520</v>
      </c>
      <c r="K6" s="402"/>
      <c r="L6" s="402"/>
      <c r="M6" s="402"/>
      <c r="N6" s="401" t="s">
        <v>521</v>
      </c>
      <c r="O6" s="402"/>
      <c r="P6" s="402"/>
      <c r="Q6" s="403"/>
    </row>
    <row r="7" spans="1:25" s="151" customFormat="1" ht="14.45" customHeight="1" thickBot="1">
      <c r="A7" s="400"/>
      <c r="B7" s="157" t="s">
        <v>353</v>
      </c>
      <c r="C7" s="158" t="s">
        <v>147</v>
      </c>
      <c r="D7" s="158" t="s">
        <v>148</v>
      </c>
      <c r="E7" s="159" t="s">
        <v>149</v>
      </c>
      <c r="F7" s="157" t="s">
        <v>353</v>
      </c>
      <c r="G7" s="158" t="s">
        <v>147</v>
      </c>
      <c r="H7" s="158" t="s">
        <v>522</v>
      </c>
      <c r="I7" s="160" t="s">
        <v>149</v>
      </c>
      <c r="J7" s="157" t="s">
        <v>353</v>
      </c>
      <c r="K7" s="158" t="s">
        <v>147</v>
      </c>
      <c r="L7" s="158" t="s">
        <v>148</v>
      </c>
      <c r="M7" s="159" t="s">
        <v>149</v>
      </c>
      <c r="N7" s="157" t="s">
        <v>353</v>
      </c>
      <c r="O7" s="158" t="s">
        <v>147</v>
      </c>
      <c r="P7" s="158" t="s">
        <v>522</v>
      </c>
      <c r="Q7" s="160" t="s">
        <v>149</v>
      </c>
    </row>
    <row r="8" spans="1:25" ht="14.45" customHeight="1">
      <c r="A8" s="161">
        <v>60</v>
      </c>
      <c r="B8" s="162">
        <v>0</v>
      </c>
      <c r="C8" s="163">
        <f t="shared" ref="C8:C39" si="0">ROUND(B8/IF(SUM(RSchCnt)=0,1,SUM(RSchCnt))*100,2)</f>
        <v>0</v>
      </c>
      <c r="D8" s="163">
        <f>B8</f>
        <v>0</v>
      </c>
      <c r="E8" s="164">
        <f t="shared" ref="E8:E39" si="1">ROUND(D8/IF(SUM(RSchCnt)=0,1,SUM(RSchCnt))*100, 2)</f>
        <v>0</v>
      </c>
      <c r="F8" s="162">
        <v>106</v>
      </c>
      <c r="G8" s="163">
        <f t="shared" ref="G8:G39" si="2">ROUND(F8/SUM(RAllCnt)*100,2)</f>
        <v>0.19</v>
      </c>
      <c r="H8" s="163">
        <f>F8</f>
        <v>106</v>
      </c>
      <c r="I8" s="164">
        <f t="shared" ref="I8:I39" si="3">ROUND(H8/SUM(RAllCnt)*100, 2)</f>
        <v>0.19</v>
      </c>
      <c r="J8" s="162">
        <v>0</v>
      </c>
      <c r="K8" s="163">
        <f t="shared" ref="K8:K39" si="4">ROUND(J8/IF(SUM(RSchCnt2)=0,1,SUM(RSchCnt2))*100,2)</f>
        <v>0</v>
      </c>
      <c r="L8" s="163">
        <f>J8</f>
        <v>0</v>
      </c>
      <c r="M8" s="164">
        <f t="shared" ref="M8:M39" si="5">ROUND(L8/IF(SUM(RSchCnt2)=0,1,SUM(RSchCnt2))*100, 2)</f>
        <v>0</v>
      </c>
      <c r="N8" s="162">
        <v>9</v>
      </c>
      <c r="O8" s="163">
        <f t="shared" ref="O8:O39" si="6">ROUND(N8/SUM(RAllCnt2)*100,2)</f>
        <v>0.02</v>
      </c>
      <c r="P8" s="163">
        <f>N8</f>
        <v>9</v>
      </c>
      <c r="Q8" s="164">
        <f t="shared" ref="Q8:Q39" si="7">ROUND(P8/SUM(RAllCnt2)*100, 2)</f>
        <v>0.02</v>
      </c>
    </row>
    <row r="9" spans="1:25" ht="14.45" customHeight="1">
      <c r="A9" s="165">
        <v>59</v>
      </c>
      <c r="B9" s="166">
        <v>0</v>
      </c>
      <c r="C9" s="167">
        <f t="shared" si="0"/>
        <v>0</v>
      </c>
      <c r="D9" s="167">
        <f t="shared" ref="D9:D68" si="8">B9+D8</f>
        <v>0</v>
      </c>
      <c r="E9" s="168">
        <f t="shared" si="1"/>
        <v>0</v>
      </c>
      <c r="F9" s="166">
        <v>159</v>
      </c>
      <c r="G9" s="167">
        <f t="shared" si="2"/>
        <v>0.28000000000000003</v>
      </c>
      <c r="H9" s="167">
        <f t="shared" ref="H9:H68" si="9">F9+H8</f>
        <v>265</v>
      </c>
      <c r="I9" s="168">
        <f t="shared" si="3"/>
        <v>0.47</v>
      </c>
      <c r="J9" s="166">
        <v>0</v>
      </c>
      <c r="K9" s="167">
        <f t="shared" si="4"/>
        <v>0</v>
      </c>
      <c r="L9" s="167">
        <f t="shared" ref="L9:L68" si="10">J9+L8</f>
        <v>0</v>
      </c>
      <c r="M9" s="168">
        <f t="shared" si="5"/>
        <v>0</v>
      </c>
      <c r="N9" s="166">
        <v>19</v>
      </c>
      <c r="O9" s="167">
        <f t="shared" si="6"/>
        <v>0.03</v>
      </c>
      <c r="P9" s="167">
        <f t="shared" ref="P9:P68" si="11">N9+P8</f>
        <v>28</v>
      </c>
      <c r="Q9" s="168">
        <f t="shared" si="7"/>
        <v>0.05</v>
      </c>
    </row>
    <row r="10" spans="1:25" ht="14.45" customHeight="1">
      <c r="A10" s="165">
        <v>58</v>
      </c>
      <c r="B10" s="166">
        <v>0</v>
      </c>
      <c r="C10" s="167">
        <f t="shared" si="0"/>
        <v>0</v>
      </c>
      <c r="D10" s="167">
        <f t="shared" si="8"/>
        <v>0</v>
      </c>
      <c r="E10" s="168">
        <f t="shared" si="1"/>
        <v>0</v>
      </c>
      <c r="F10" s="166">
        <v>166</v>
      </c>
      <c r="G10" s="167">
        <f t="shared" si="2"/>
        <v>0.3</v>
      </c>
      <c r="H10" s="167">
        <f t="shared" si="9"/>
        <v>431</v>
      </c>
      <c r="I10" s="168">
        <f t="shared" si="3"/>
        <v>0.77</v>
      </c>
      <c r="J10" s="166">
        <v>0</v>
      </c>
      <c r="K10" s="167">
        <f t="shared" si="4"/>
        <v>0</v>
      </c>
      <c r="L10" s="167">
        <f t="shared" si="10"/>
        <v>0</v>
      </c>
      <c r="M10" s="168">
        <f t="shared" si="5"/>
        <v>0</v>
      </c>
      <c r="N10" s="166">
        <v>30</v>
      </c>
      <c r="O10" s="167">
        <f t="shared" si="6"/>
        <v>0.05</v>
      </c>
      <c r="P10" s="167">
        <f t="shared" si="11"/>
        <v>58</v>
      </c>
      <c r="Q10" s="168">
        <f t="shared" si="7"/>
        <v>0.1</v>
      </c>
    </row>
    <row r="11" spans="1:25" ht="14.45" customHeight="1">
      <c r="A11" s="165">
        <v>57</v>
      </c>
      <c r="B11" s="166">
        <v>0</v>
      </c>
      <c r="C11" s="167">
        <f t="shared" si="0"/>
        <v>0</v>
      </c>
      <c r="D11" s="167">
        <f t="shared" si="8"/>
        <v>0</v>
      </c>
      <c r="E11" s="168">
        <f t="shared" si="1"/>
        <v>0</v>
      </c>
      <c r="F11" s="166">
        <v>205</v>
      </c>
      <c r="G11" s="167">
        <f t="shared" si="2"/>
        <v>0.36</v>
      </c>
      <c r="H11" s="167">
        <f t="shared" si="9"/>
        <v>636</v>
      </c>
      <c r="I11" s="168">
        <f t="shared" si="3"/>
        <v>1.1299999999999999</v>
      </c>
      <c r="J11" s="166">
        <v>0</v>
      </c>
      <c r="K11" s="167">
        <f t="shared" si="4"/>
        <v>0</v>
      </c>
      <c r="L11" s="167">
        <f t="shared" si="10"/>
        <v>0</v>
      </c>
      <c r="M11" s="168">
        <f t="shared" si="5"/>
        <v>0</v>
      </c>
      <c r="N11" s="166">
        <v>39</v>
      </c>
      <c r="O11" s="167">
        <f t="shared" si="6"/>
        <v>7.0000000000000007E-2</v>
      </c>
      <c r="P11" s="167">
        <f t="shared" si="11"/>
        <v>97</v>
      </c>
      <c r="Q11" s="168">
        <f t="shared" si="7"/>
        <v>0.16</v>
      </c>
    </row>
    <row r="12" spans="1:25" ht="14.45" customHeight="1" thickBot="1">
      <c r="A12" s="169">
        <v>56</v>
      </c>
      <c r="B12" s="170">
        <v>0</v>
      </c>
      <c r="C12" s="171">
        <f t="shared" si="0"/>
        <v>0</v>
      </c>
      <c r="D12" s="171">
        <f t="shared" si="8"/>
        <v>0</v>
      </c>
      <c r="E12" s="172">
        <f t="shared" si="1"/>
        <v>0</v>
      </c>
      <c r="F12" s="170">
        <v>254</v>
      </c>
      <c r="G12" s="171">
        <f t="shared" si="2"/>
        <v>0.45</v>
      </c>
      <c r="H12" s="171">
        <f t="shared" si="9"/>
        <v>890</v>
      </c>
      <c r="I12" s="172">
        <f t="shared" si="3"/>
        <v>1.58</v>
      </c>
      <c r="J12" s="170">
        <v>0</v>
      </c>
      <c r="K12" s="171">
        <f t="shared" si="4"/>
        <v>0</v>
      </c>
      <c r="L12" s="171">
        <f t="shared" si="10"/>
        <v>0</v>
      </c>
      <c r="M12" s="172">
        <f t="shared" si="5"/>
        <v>0</v>
      </c>
      <c r="N12" s="170">
        <v>81</v>
      </c>
      <c r="O12" s="171">
        <f t="shared" si="6"/>
        <v>0.14000000000000001</v>
      </c>
      <c r="P12" s="171">
        <f t="shared" si="11"/>
        <v>178</v>
      </c>
      <c r="Q12" s="172">
        <f t="shared" si="7"/>
        <v>0.3</v>
      </c>
    </row>
    <row r="13" spans="1:25" ht="14.45" customHeight="1">
      <c r="A13" s="161">
        <v>55</v>
      </c>
      <c r="B13" s="162">
        <v>0</v>
      </c>
      <c r="C13" s="163">
        <f t="shared" si="0"/>
        <v>0</v>
      </c>
      <c r="D13" s="163">
        <f t="shared" si="8"/>
        <v>0</v>
      </c>
      <c r="E13" s="164">
        <f t="shared" si="1"/>
        <v>0</v>
      </c>
      <c r="F13" s="162">
        <v>322</v>
      </c>
      <c r="G13" s="163">
        <f t="shared" si="2"/>
        <v>0.56999999999999995</v>
      </c>
      <c r="H13" s="163">
        <f t="shared" si="9"/>
        <v>1212</v>
      </c>
      <c r="I13" s="164">
        <f t="shared" si="3"/>
        <v>2.16</v>
      </c>
      <c r="J13" s="162">
        <v>0</v>
      </c>
      <c r="K13" s="163">
        <f t="shared" si="4"/>
        <v>0</v>
      </c>
      <c r="L13" s="163">
        <f t="shared" si="10"/>
        <v>0</v>
      </c>
      <c r="M13" s="164">
        <f t="shared" si="5"/>
        <v>0</v>
      </c>
      <c r="N13" s="162">
        <v>103</v>
      </c>
      <c r="O13" s="163">
        <f t="shared" si="6"/>
        <v>0.17</v>
      </c>
      <c r="P13" s="163">
        <f t="shared" si="11"/>
        <v>281</v>
      </c>
      <c r="Q13" s="164">
        <f t="shared" si="7"/>
        <v>0.47</v>
      </c>
    </row>
    <row r="14" spans="1:25" ht="14.45" customHeight="1">
      <c r="A14" s="165">
        <v>54</v>
      </c>
      <c r="B14" s="166">
        <v>0</v>
      </c>
      <c r="C14" s="167">
        <f t="shared" si="0"/>
        <v>0</v>
      </c>
      <c r="D14" s="167">
        <f t="shared" si="8"/>
        <v>0</v>
      </c>
      <c r="E14" s="168">
        <f t="shared" si="1"/>
        <v>0</v>
      </c>
      <c r="F14" s="166">
        <v>365</v>
      </c>
      <c r="G14" s="167">
        <f t="shared" si="2"/>
        <v>0.65</v>
      </c>
      <c r="H14" s="167">
        <f t="shared" si="9"/>
        <v>1577</v>
      </c>
      <c r="I14" s="168">
        <f t="shared" si="3"/>
        <v>2.8</v>
      </c>
      <c r="J14" s="166">
        <v>0</v>
      </c>
      <c r="K14" s="167">
        <f t="shared" si="4"/>
        <v>0</v>
      </c>
      <c r="L14" s="167">
        <f t="shared" si="10"/>
        <v>0</v>
      </c>
      <c r="M14" s="168">
        <f t="shared" si="5"/>
        <v>0</v>
      </c>
      <c r="N14" s="166">
        <v>138</v>
      </c>
      <c r="O14" s="167">
        <f t="shared" si="6"/>
        <v>0.23</v>
      </c>
      <c r="P14" s="167">
        <f t="shared" si="11"/>
        <v>419</v>
      </c>
      <c r="Q14" s="168">
        <f t="shared" si="7"/>
        <v>0.7</v>
      </c>
    </row>
    <row r="15" spans="1:25" ht="14.45" customHeight="1">
      <c r="A15" s="165">
        <v>53</v>
      </c>
      <c r="B15" s="166">
        <v>0</v>
      </c>
      <c r="C15" s="167">
        <f t="shared" si="0"/>
        <v>0</v>
      </c>
      <c r="D15" s="167">
        <f t="shared" si="8"/>
        <v>0</v>
      </c>
      <c r="E15" s="168">
        <f t="shared" si="1"/>
        <v>0</v>
      </c>
      <c r="F15" s="166">
        <v>397</v>
      </c>
      <c r="G15" s="167">
        <f t="shared" si="2"/>
        <v>0.71</v>
      </c>
      <c r="H15" s="167">
        <f t="shared" si="9"/>
        <v>1974</v>
      </c>
      <c r="I15" s="168">
        <f t="shared" si="3"/>
        <v>3.51</v>
      </c>
      <c r="J15" s="166">
        <v>0</v>
      </c>
      <c r="K15" s="167">
        <f t="shared" si="4"/>
        <v>0</v>
      </c>
      <c r="L15" s="167">
        <f t="shared" si="10"/>
        <v>0</v>
      </c>
      <c r="M15" s="168">
        <f t="shared" si="5"/>
        <v>0</v>
      </c>
      <c r="N15" s="166">
        <v>192</v>
      </c>
      <c r="O15" s="167">
        <f t="shared" si="6"/>
        <v>0.32</v>
      </c>
      <c r="P15" s="167">
        <f t="shared" si="11"/>
        <v>611</v>
      </c>
      <c r="Q15" s="168">
        <f t="shared" si="7"/>
        <v>1.02</v>
      </c>
    </row>
    <row r="16" spans="1:25" ht="14.45" customHeight="1">
      <c r="A16" s="165">
        <v>52</v>
      </c>
      <c r="B16" s="166">
        <v>0</v>
      </c>
      <c r="C16" s="167">
        <f t="shared" si="0"/>
        <v>0</v>
      </c>
      <c r="D16" s="167">
        <f t="shared" si="8"/>
        <v>0</v>
      </c>
      <c r="E16" s="168">
        <f t="shared" si="1"/>
        <v>0</v>
      </c>
      <c r="F16" s="166">
        <v>481</v>
      </c>
      <c r="G16" s="167">
        <f t="shared" si="2"/>
        <v>0.86</v>
      </c>
      <c r="H16" s="167">
        <f t="shared" si="9"/>
        <v>2455</v>
      </c>
      <c r="I16" s="168">
        <f t="shared" si="3"/>
        <v>4.37</v>
      </c>
      <c r="J16" s="166">
        <v>0</v>
      </c>
      <c r="K16" s="167">
        <f t="shared" si="4"/>
        <v>0</v>
      </c>
      <c r="L16" s="167">
        <f t="shared" si="10"/>
        <v>0</v>
      </c>
      <c r="M16" s="168">
        <f t="shared" si="5"/>
        <v>0</v>
      </c>
      <c r="N16" s="166">
        <v>260</v>
      </c>
      <c r="O16" s="167">
        <f t="shared" si="6"/>
        <v>0.43</v>
      </c>
      <c r="P16" s="167">
        <f t="shared" si="11"/>
        <v>871</v>
      </c>
      <c r="Q16" s="168">
        <f t="shared" si="7"/>
        <v>1.45</v>
      </c>
    </row>
    <row r="17" spans="1:17" ht="14.45" customHeight="1" thickBot="1">
      <c r="A17" s="169">
        <v>51</v>
      </c>
      <c r="B17" s="170">
        <v>0</v>
      </c>
      <c r="C17" s="171">
        <f t="shared" si="0"/>
        <v>0</v>
      </c>
      <c r="D17" s="171">
        <f t="shared" si="8"/>
        <v>0</v>
      </c>
      <c r="E17" s="172">
        <f t="shared" si="1"/>
        <v>0</v>
      </c>
      <c r="F17" s="170">
        <v>501</v>
      </c>
      <c r="G17" s="171">
        <f t="shared" si="2"/>
        <v>0.89</v>
      </c>
      <c r="H17" s="171">
        <f t="shared" si="9"/>
        <v>2956</v>
      </c>
      <c r="I17" s="172">
        <f t="shared" si="3"/>
        <v>5.26</v>
      </c>
      <c r="J17" s="170">
        <v>0</v>
      </c>
      <c r="K17" s="171">
        <f t="shared" si="4"/>
        <v>0</v>
      </c>
      <c r="L17" s="171">
        <f t="shared" si="10"/>
        <v>0</v>
      </c>
      <c r="M17" s="172">
        <f t="shared" si="5"/>
        <v>0</v>
      </c>
      <c r="N17" s="170">
        <v>310</v>
      </c>
      <c r="O17" s="171">
        <f t="shared" si="6"/>
        <v>0.52</v>
      </c>
      <c r="P17" s="171">
        <f t="shared" si="11"/>
        <v>1181</v>
      </c>
      <c r="Q17" s="172">
        <f t="shared" si="7"/>
        <v>1.97</v>
      </c>
    </row>
    <row r="18" spans="1:17" ht="14.45" customHeight="1">
      <c r="A18" s="161">
        <v>50</v>
      </c>
      <c r="B18" s="162">
        <v>0</v>
      </c>
      <c r="C18" s="163">
        <f t="shared" si="0"/>
        <v>0</v>
      </c>
      <c r="D18" s="163">
        <f t="shared" si="8"/>
        <v>0</v>
      </c>
      <c r="E18" s="164">
        <f t="shared" si="1"/>
        <v>0</v>
      </c>
      <c r="F18" s="162">
        <v>602</v>
      </c>
      <c r="G18" s="163">
        <f t="shared" si="2"/>
        <v>1.07</v>
      </c>
      <c r="H18" s="163">
        <f t="shared" si="9"/>
        <v>3558</v>
      </c>
      <c r="I18" s="164">
        <f t="shared" si="3"/>
        <v>6.33</v>
      </c>
      <c r="J18" s="162">
        <v>0</v>
      </c>
      <c r="K18" s="163">
        <f t="shared" si="4"/>
        <v>0</v>
      </c>
      <c r="L18" s="163">
        <f t="shared" si="10"/>
        <v>0</v>
      </c>
      <c r="M18" s="164">
        <f t="shared" si="5"/>
        <v>0</v>
      </c>
      <c r="N18" s="162">
        <v>416</v>
      </c>
      <c r="O18" s="163">
        <f t="shared" si="6"/>
        <v>0.69</v>
      </c>
      <c r="P18" s="163">
        <f t="shared" si="11"/>
        <v>1597</v>
      </c>
      <c r="Q18" s="164">
        <f t="shared" si="7"/>
        <v>2.66</v>
      </c>
    </row>
    <row r="19" spans="1:17" ht="14.45" customHeight="1">
      <c r="A19" s="165">
        <v>49</v>
      </c>
      <c r="B19" s="166">
        <v>0</v>
      </c>
      <c r="C19" s="167">
        <f t="shared" si="0"/>
        <v>0</v>
      </c>
      <c r="D19" s="167">
        <f t="shared" si="8"/>
        <v>0</v>
      </c>
      <c r="E19" s="168">
        <f t="shared" si="1"/>
        <v>0</v>
      </c>
      <c r="F19" s="166">
        <v>685</v>
      </c>
      <c r="G19" s="167">
        <f t="shared" si="2"/>
        <v>1.22</v>
      </c>
      <c r="H19" s="167">
        <f t="shared" si="9"/>
        <v>4243</v>
      </c>
      <c r="I19" s="168">
        <f t="shared" si="3"/>
        <v>7.55</v>
      </c>
      <c r="J19" s="166">
        <v>0</v>
      </c>
      <c r="K19" s="167">
        <f t="shared" si="4"/>
        <v>0</v>
      </c>
      <c r="L19" s="167">
        <f t="shared" si="10"/>
        <v>0</v>
      </c>
      <c r="M19" s="168">
        <f t="shared" si="5"/>
        <v>0</v>
      </c>
      <c r="N19" s="166">
        <v>504</v>
      </c>
      <c r="O19" s="167">
        <f t="shared" si="6"/>
        <v>0.84</v>
      </c>
      <c r="P19" s="167">
        <f t="shared" si="11"/>
        <v>2101</v>
      </c>
      <c r="Q19" s="168">
        <f t="shared" si="7"/>
        <v>3.5</v>
      </c>
    </row>
    <row r="20" spans="1:17" ht="14.45" customHeight="1">
      <c r="A20" s="165">
        <v>48</v>
      </c>
      <c r="B20" s="166">
        <v>1</v>
      </c>
      <c r="C20" s="167">
        <f t="shared" si="0"/>
        <v>1.28</v>
      </c>
      <c r="D20" s="167">
        <f t="shared" si="8"/>
        <v>1</v>
      </c>
      <c r="E20" s="168">
        <f t="shared" si="1"/>
        <v>1.28</v>
      </c>
      <c r="F20" s="166">
        <v>742</v>
      </c>
      <c r="G20" s="167">
        <f t="shared" si="2"/>
        <v>1.32</v>
      </c>
      <c r="H20" s="167">
        <f t="shared" si="9"/>
        <v>4985</v>
      </c>
      <c r="I20" s="168">
        <f t="shared" si="3"/>
        <v>8.8699999999999992</v>
      </c>
      <c r="J20" s="166">
        <v>0</v>
      </c>
      <c r="K20" s="167">
        <f t="shared" si="4"/>
        <v>0</v>
      </c>
      <c r="L20" s="167">
        <f t="shared" si="10"/>
        <v>0</v>
      </c>
      <c r="M20" s="168">
        <f t="shared" si="5"/>
        <v>0</v>
      </c>
      <c r="N20" s="166">
        <v>601</v>
      </c>
      <c r="O20" s="167">
        <f t="shared" si="6"/>
        <v>1</v>
      </c>
      <c r="P20" s="167">
        <f t="shared" si="11"/>
        <v>2702</v>
      </c>
      <c r="Q20" s="168">
        <f t="shared" si="7"/>
        <v>4.51</v>
      </c>
    </row>
    <row r="21" spans="1:17" ht="14.45" customHeight="1">
      <c r="A21" s="165">
        <v>47</v>
      </c>
      <c r="B21" s="166">
        <v>0</v>
      </c>
      <c r="C21" s="167">
        <f t="shared" si="0"/>
        <v>0</v>
      </c>
      <c r="D21" s="167">
        <f t="shared" si="8"/>
        <v>1</v>
      </c>
      <c r="E21" s="168">
        <f t="shared" si="1"/>
        <v>1.28</v>
      </c>
      <c r="F21" s="166">
        <v>825</v>
      </c>
      <c r="G21" s="167">
        <f t="shared" si="2"/>
        <v>1.47</v>
      </c>
      <c r="H21" s="167">
        <f t="shared" si="9"/>
        <v>5810</v>
      </c>
      <c r="I21" s="168">
        <f t="shared" si="3"/>
        <v>10.33</v>
      </c>
      <c r="J21" s="166">
        <v>0</v>
      </c>
      <c r="K21" s="167">
        <f t="shared" si="4"/>
        <v>0</v>
      </c>
      <c r="L21" s="167">
        <f t="shared" si="10"/>
        <v>0</v>
      </c>
      <c r="M21" s="168">
        <f t="shared" si="5"/>
        <v>0</v>
      </c>
      <c r="N21" s="166">
        <v>728</v>
      </c>
      <c r="O21" s="167">
        <f t="shared" si="6"/>
        <v>1.21</v>
      </c>
      <c r="P21" s="167">
        <f t="shared" si="11"/>
        <v>3430</v>
      </c>
      <c r="Q21" s="168">
        <f t="shared" si="7"/>
        <v>5.72</v>
      </c>
    </row>
    <row r="22" spans="1:17" ht="14.45" customHeight="1" thickBot="1">
      <c r="A22" s="169">
        <v>46</v>
      </c>
      <c r="B22" s="170">
        <v>1</v>
      </c>
      <c r="C22" s="171">
        <f t="shared" si="0"/>
        <v>1.28</v>
      </c>
      <c r="D22" s="171">
        <f t="shared" si="8"/>
        <v>2</v>
      </c>
      <c r="E22" s="172">
        <f t="shared" si="1"/>
        <v>2.56</v>
      </c>
      <c r="F22" s="170">
        <v>877</v>
      </c>
      <c r="G22" s="171">
        <f t="shared" si="2"/>
        <v>1.56</v>
      </c>
      <c r="H22" s="171">
        <f t="shared" si="9"/>
        <v>6687</v>
      </c>
      <c r="I22" s="172">
        <f t="shared" si="3"/>
        <v>11.89</v>
      </c>
      <c r="J22" s="170">
        <v>0</v>
      </c>
      <c r="K22" s="171">
        <f t="shared" si="4"/>
        <v>0</v>
      </c>
      <c r="L22" s="171">
        <f t="shared" si="10"/>
        <v>0</v>
      </c>
      <c r="M22" s="172">
        <f t="shared" si="5"/>
        <v>0</v>
      </c>
      <c r="N22" s="170">
        <v>872</v>
      </c>
      <c r="O22" s="171">
        <f t="shared" si="6"/>
        <v>1.45</v>
      </c>
      <c r="P22" s="171">
        <f t="shared" si="11"/>
        <v>4302</v>
      </c>
      <c r="Q22" s="172">
        <f t="shared" si="7"/>
        <v>7.17</v>
      </c>
    </row>
    <row r="23" spans="1:17" ht="14.45" customHeight="1">
      <c r="A23" s="161">
        <v>45</v>
      </c>
      <c r="B23" s="162">
        <v>0</v>
      </c>
      <c r="C23" s="163">
        <f t="shared" si="0"/>
        <v>0</v>
      </c>
      <c r="D23" s="163">
        <f t="shared" si="8"/>
        <v>2</v>
      </c>
      <c r="E23" s="164">
        <f t="shared" si="1"/>
        <v>2.56</v>
      </c>
      <c r="F23" s="162">
        <v>1003</v>
      </c>
      <c r="G23" s="163">
        <f t="shared" si="2"/>
        <v>1.78</v>
      </c>
      <c r="H23" s="163">
        <f t="shared" si="9"/>
        <v>7690</v>
      </c>
      <c r="I23" s="164">
        <f t="shared" si="3"/>
        <v>13.68</v>
      </c>
      <c r="J23" s="162">
        <v>0</v>
      </c>
      <c r="K23" s="163">
        <f t="shared" si="4"/>
        <v>0</v>
      </c>
      <c r="L23" s="163">
        <f t="shared" si="10"/>
        <v>0</v>
      </c>
      <c r="M23" s="164">
        <f t="shared" si="5"/>
        <v>0</v>
      </c>
      <c r="N23" s="162">
        <v>1060</v>
      </c>
      <c r="O23" s="163">
        <f t="shared" si="6"/>
        <v>1.77</v>
      </c>
      <c r="P23" s="163">
        <f t="shared" si="11"/>
        <v>5362</v>
      </c>
      <c r="Q23" s="164">
        <f t="shared" si="7"/>
        <v>8.94</v>
      </c>
    </row>
    <row r="24" spans="1:17" ht="14.45" customHeight="1">
      <c r="A24" s="165">
        <v>44</v>
      </c>
      <c r="B24" s="166">
        <v>0</v>
      </c>
      <c r="C24" s="167">
        <f t="shared" si="0"/>
        <v>0</v>
      </c>
      <c r="D24" s="167">
        <f t="shared" si="8"/>
        <v>2</v>
      </c>
      <c r="E24" s="168">
        <f t="shared" si="1"/>
        <v>2.56</v>
      </c>
      <c r="F24" s="166">
        <v>1107</v>
      </c>
      <c r="G24" s="167">
        <f t="shared" si="2"/>
        <v>1.97</v>
      </c>
      <c r="H24" s="167">
        <f t="shared" si="9"/>
        <v>8797</v>
      </c>
      <c r="I24" s="168">
        <f t="shared" si="3"/>
        <v>15.65</v>
      </c>
      <c r="J24" s="166">
        <v>0</v>
      </c>
      <c r="K24" s="167">
        <f t="shared" si="4"/>
        <v>0</v>
      </c>
      <c r="L24" s="167">
        <f t="shared" si="10"/>
        <v>0</v>
      </c>
      <c r="M24" s="168">
        <f t="shared" si="5"/>
        <v>0</v>
      </c>
      <c r="N24" s="166">
        <v>1210</v>
      </c>
      <c r="O24" s="167">
        <f t="shared" si="6"/>
        <v>2.02</v>
      </c>
      <c r="P24" s="167">
        <f t="shared" si="11"/>
        <v>6572</v>
      </c>
      <c r="Q24" s="168">
        <f t="shared" si="7"/>
        <v>10.96</v>
      </c>
    </row>
    <row r="25" spans="1:17" ht="14.45" customHeight="1">
      <c r="A25" s="165">
        <v>43</v>
      </c>
      <c r="B25" s="166">
        <v>0</v>
      </c>
      <c r="C25" s="167">
        <f t="shared" si="0"/>
        <v>0</v>
      </c>
      <c r="D25" s="167">
        <f t="shared" si="8"/>
        <v>2</v>
      </c>
      <c r="E25" s="168">
        <f t="shared" si="1"/>
        <v>2.56</v>
      </c>
      <c r="F25" s="166">
        <v>1217</v>
      </c>
      <c r="G25" s="167">
        <f t="shared" si="2"/>
        <v>2.16</v>
      </c>
      <c r="H25" s="167">
        <f t="shared" si="9"/>
        <v>10014</v>
      </c>
      <c r="I25" s="168">
        <f t="shared" si="3"/>
        <v>17.809999999999999</v>
      </c>
      <c r="J25" s="166">
        <v>1</v>
      </c>
      <c r="K25" s="167">
        <f t="shared" si="4"/>
        <v>1</v>
      </c>
      <c r="L25" s="167">
        <f t="shared" si="10"/>
        <v>1</v>
      </c>
      <c r="M25" s="168">
        <f t="shared" si="5"/>
        <v>1</v>
      </c>
      <c r="N25" s="166">
        <v>1395</v>
      </c>
      <c r="O25" s="167">
        <f t="shared" si="6"/>
        <v>2.33</v>
      </c>
      <c r="P25" s="167">
        <f t="shared" si="11"/>
        <v>7967</v>
      </c>
      <c r="Q25" s="168">
        <f t="shared" si="7"/>
        <v>13.28</v>
      </c>
    </row>
    <row r="26" spans="1:17" ht="14.45" customHeight="1">
      <c r="A26" s="165">
        <v>42</v>
      </c>
      <c r="B26" s="166">
        <v>0</v>
      </c>
      <c r="C26" s="167">
        <f t="shared" si="0"/>
        <v>0</v>
      </c>
      <c r="D26" s="167">
        <f t="shared" si="8"/>
        <v>2</v>
      </c>
      <c r="E26" s="168">
        <f t="shared" si="1"/>
        <v>2.56</v>
      </c>
      <c r="F26" s="166">
        <v>1363</v>
      </c>
      <c r="G26" s="167">
        <f t="shared" si="2"/>
        <v>2.42</v>
      </c>
      <c r="H26" s="167">
        <f t="shared" si="9"/>
        <v>11377</v>
      </c>
      <c r="I26" s="168">
        <f t="shared" si="3"/>
        <v>20.239999999999998</v>
      </c>
      <c r="J26" s="166">
        <v>1</v>
      </c>
      <c r="K26" s="167">
        <f t="shared" si="4"/>
        <v>1</v>
      </c>
      <c r="L26" s="167">
        <f t="shared" si="10"/>
        <v>2</v>
      </c>
      <c r="M26" s="168">
        <f t="shared" si="5"/>
        <v>2</v>
      </c>
      <c r="N26" s="166">
        <v>1560</v>
      </c>
      <c r="O26" s="167">
        <f t="shared" si="6"/>
        <v>2.6</v>
      </c>
      <c r="P26" s="167">
        <f t="shared" si="11"/>
        <v>9527</v>
      </c>
      <c r="Q26" s="168">
        <f t="shared" si="7"/>
        <v>15.89</v>
      </c>
    </row>
    <row r="27" spans="1:17" ht="14.45" customHeight="1" thickBot="1">
      <c r="A27" s="169">
        <v>41</v>
      </c>
      <c r="B27" s="170">
        <v>1</v>
      </c>
      <c r="C27" s="171">
        <f t="shared" si="0"/>
        <v>1.28</v>
      </c>
      <c r="D27" s="171">
        <f t="shared" si="8"/>
        <v>3</v>
      </c>
      <c r="E27" s="172">
        <f t="shared" si="1"/>
        <v>3.85</v>
      </c>
      <c r="F27" s="170">
        <v>1425</v>
      </c>
      <c r="G27" s="171">
        <f t="shared" si="2"/>
        <v>2.5299999999999998</v>
      </c>
      <c r="H27" s="171">
        <f t="shared" si="9"/>
        <v>12802</v>
      </c>
      <c r="I27" s="172">
        <f t="shared" si="3"/>
        <v>22.77</v>
      </c>
      <c r="J27" s="170">
        <v>1</v>
      </c>
      <c r="K27" s="171">
        <f t="shared" si="4"/>
        <v>1</v>
      </c>
      <c r="L27" s="171">
        <f t="shared" si="10"/>
        <v>3</v>
      </c>
      <c r="M27" s="172">
        <f t="shared" si="5"/>
        <v>3</v>
      </c>
      <c r="N27" s="170">
        <v>1670</v>
      </c>
      <c r="O27" s="171">
        <f t="shared" si="6"/>
        <v>2.78</v>
      </c>
      <c r="P27" s="171">
        <f t="shared" si="11"/>
        <v>11197</v>
      </c>
      <c r="Q27" s="172">
        <f t="shared" si="7"/>
        <v>18.670000000000002</v>
      </c>
    </row>
    <row r="28" spans="1:17" ht="14.45" customHeight="1">
      <c r="A28" s="161">
        <v>40</v>
      </c>
      <c r="B28" s="162">
        <v>2</v>
      </c>
      <c r="C28" s="163">
        <f t="shared" si="0"/>
        <v>2.56</v>
      </c>
      <c r="D28" s="163">
        <f t="shared" si="8"/>
        <v>5</v>
      </c>
      <c r="E28" s="164">
        <f t="shared" si="1"/>
        <v>6.41</v>
      </c>
      <c r="F28" s="162">
        <v>1478</v>
      </c>
      <c r="G28" s="163">
        <f t="shared" si="2"/>
        <v>2.63</v>
      </c>
      <c r="H28" s="163">
        <f t="shared" si="9"/>
        <v>14280</v>
      </c>
      <c r="I28" s="164">
        <f t="shared" si="3"/>
        <v>25.4</v>
      </c>
      <c r="J28" s="162">
        <v>0</v>
      </c>
      <c r="K28" s="163">
        <f t="shared" si="4"/>
        <v>0</v>
      </c>
      <c r="L28" s="163">
        <f t="shared" si="10"/>
        <v>3</v>
      </c>
      <c r="M28" s="164">
        <f t="shared" si="5"/>
        <v>3</v>
      </c>
      <c r="N28" s="162">
        <v>1920</v>
      </c>
      <c r="O28" s="163">
        <f t="shared" si="6"/>
        <v>3.2</v>
      </c>
      <c r="P28" s="163">
        <f t="shared" si="11"/>
        <v>13117</v>
      </c>
      <c r="Q28" s="164">
        <f t="shared" si="7"/>
        <v>21.87</v>
      </c>
    </row>
    <row r="29" spans="1:17" ht="14.45" customHeight="1">
      <c r="A29" s="165">
        <v>39</v>
      </c>
      <c r="B29" s="166">
        <v>4</v>
      </c>
      <c r="C29" s="167">
        <f t="shared" si="0"/>
        <v>5.13</v>
      </c>
      <c r="D29" s="167">
        <f t="shared" si="8"/>
        <v>9</v>
      </c>
      <c r="E29" s="168">
        <f t="shared" si="1"/>
        <v>11.54</v>
      </c>
      <c r="F29" s="166">
        <v>1576</v>
      </c>
      <c r="G29" s="167">
        <f t="shared" si="2"/>
        <v>2.8</v>
      </c>
      <c r="H29" s="167">
        <f t="shared" si="9"/>
        <v>15856</v>
      </c>
      <c r="I29" s="168">
        <f t="shared" si="3"/>
        <v>28.2</v>
      </c>
      <c r="J29" s="166">
        <v>3</v>
      </c>
      <c r="K29" s="167">
        <f t="shared" si="4"/>
        <v>3</v>
      </c>
      <c r="L29" s="167">
        <f t="shared" si="10"/>
        <v>6</v>
      </c>
      <c r="M29" s="168">
        <f t="shared" si="5"/>
        <v>6</v>
      </c>
      <c r="N29" s="166">
        <v>2098</v>
      </c>
      <c r="O29" s="167">
        <f t="shared" si="6"/>
        <v>3.5</v>
      </c>
      <c r="P29" s="167">
        <f t="shared" si="11"/>
        <v>15215</v>
      </c>
      <c r="Q29" s="168">
        <f t="shared" si="7"/>
        <v>25.37</v>
      </c>
    </row>
    <row r="30" spans="1:17" ht="14.45" customHeight="1">
      <c r="A30" s="165">
        <v>38</v>
      </c>
      <c r="B30" s="166">
        <v>1</v>
      </c>
      <c r="C30" s="167">
        <f t="shared" si="0"/>
        <v>1.28</v>
      </c>
      <c r="D30" s="167">
        <f t="shared" si="8"/>
        <v>10</v>
      </c>
      <c r="E30" s="168">
        <f t="shared" si="1"/>
        <v>12.82</v>
      </c>
      <c r="F30" s="166">
        <v>1682</v>
      </c>
      <c r="G30" s="167">
        <f t="shared" si="2"/>
        <v>2.99</v>
      </c>
      <c r="H30" s="167">
        <f t="shared" si="9"/>
        <v>17538</v>
      </c>
      <c r="I30" s="168">
        <f t="shared" si="3"/>
        <v>31.19</v>
      </c>
      <c r="J30" s="166">
        <v>5</v>
      </c>
      <c r="K30" s="167">
        <f t="shared" si="4"/>
        <v>5</v>
      </c>
      <c r="L30" s="167">
        <f t="shared" si="10"/>
        <v>11</v>
      </c>
      <c r="M30" s="168">
        <f t="shared" si="5"/>
        <v>11</v>
      </c>
      <c r="N30" s="166">
        <v>2186</v>
      </c>
      <c r="O30" s="167">
        <f t="shared" si="6"/>
        <v>3.64</v>
      </c>
      <c r="P30" s="167">
        <f t="shared" si="11"/>
        <v>17401</v>
      </c>
      <c r="Q30" s="168">
        <f t="shared" si="7"/>
        <v>29.01</v>
      </c>
    </row>
    <row r="31" spans="1:17" ht="14.45" customHeight="1">
      <c r="A31" s="165">
        <v>37</v>
      </c>
      <c r="B31" s="166">
        <v>0</v>
      </c>
      <c r="C31" s="167">
        <f t="shared" si="0"/>
        <v>0</v>
      </c>
      <c r="D31" s="167">
        <f t="shared" si="8"/>
        <v>10</v>
      </c>
      <c r="E31" s="168">
        <f t="shared" si="1"/>
        <v>12.82</v>
      </c>
      <c r="F31" s="166">
        <v>1790</v>
      </c>
      <c r="G31" s="167">
        <f t="shared" si="2"/>
        <v>3.18</v>
      </c>
      <c r="H31" s="167">
        <f t="shared" si="9"/>
        <v>19328</v>
      </c>
      <c r="I31" s="168">
        <f t="shared" si="3"/>
        <v>34.380000000000003</v>
      </c>
      <c r="J31" s="166">
        <v>5</v>
      </c>
      <c r="K31" s="167">
        <f t="shared" si="4"/>
        <v>5</v>
      </c>
      <c r="L31" s="167">
        <f t="shared" si="10"/>
        <v>16</v>
      </c>
      <c r="M31" s="168">
        <f t="shared" si="5"/>
        <v>16</v>
      </c>
      <c r="N31" s="166">
        <v>2395</v>
      </c>
      <c r="O31" s="167">
        <f t="shared" si="6"/>
        <v>3.99</v>
      </c>
      <c r="P31" s="167">
        <f t="shared" si="11"/>
        <v>19796</v>
      </c>
      <c r="Q31" s="168">
        <f t="shared" si="7"/>
        <v>33.01</v>
      </c>
    </row>
    <row r="32" spans="1:17" ht="14.45" customHeight="1" thickBot="1">
      <c r="A32" s="169">
        <v>36</v>
      </c>
      <c r="B32" s="170">
        <v>1</v>
      </c>
      <c r="C32" s="171">
        <f t="shared" si="0"/>
        <v>1.28</v>
      </c>
      <c r="D32" s="171">
        <f t="shared" si="8"/>
        <v>11</v>
      </c>
      <c r="E32" s="172">
        <f t="shared" si="1"/>
        <v>14.1</v>
      </c>
      <c r="F32" s="170">
        <v>1955</v>
      </c>
      <c r="G32" s="171">
        <f t="shared" si="2"/>
        <v>3.48</v>
      </c>
      <c r="H32" s="171">
        <f t="shared" si="9"/>
        <v>21283</v>
      </c>
      <c r="I32" s="172">
        <f t="shared" si="3"/>
        <v>37.86</v>
      </c>
      <c r="J32" s="170">
        <v>5</v>
      </c>
      <c r="K32" s="171">
        <f t="shared" si="4"/>
        <v>5</v>
      </c>
      <c r="L32" s="171">
        <f t="shared" si="10"/>
        <v>21</v>
      </c>
      <c r="M32" s="172">
        <f t="shared" si="5"/>
        <v>21</v>
      </c>
      <c r="N32" s="170">
        <v>2646</v>
      </c>
      <c r="O32" s="171">
        <f t="shared" si="6"/>
        <v>4.41</v>
      </c>
      <c r="P32" s="171">
        <f t="shared" si="11"/>
        <v>22442</v>
      </c>
      <c r="Q32" s="172">
        <f t="shared" si="7"/>
        <v>37.42</v>
      </c>
    </row>
    <row r="33" spans="1:17" ht="14.45" customHeight="1">
      <c r="A33" s="161">
        <v>35</v>
      </c>
      <c r="B33" s="162">
        <v>7</v>
      </c>
      <c r="C33" s="163">
        <f t="shared" si="0"/>
        <v>8.9700000000000006</v>
      </c>
      <c r="D33" s="163">
        <f t="shared" si="8"/>
        <v>18</v>
      </c>
      <c r="E33" s="164">
        <f t="shared" si="1"/>
        <v>23.08</v>
      </c>
      <c r="F33" s="162">
        <v>1941</v>
      </c>
      <c r="G33" s="163">
        <f t="shared" si="2"/>
        <v>3.45</v>
      </c>
      <c r="H33" s="163">
        <f t="shared" si="9"/>
        <v>23224</v>
      </c>
      <c r="I33" s="164">
        <f t="shared" si="3"/>
        <v>41.31</v>
      </c>
      <c r="J33" s="162">
        <v>7</v>
      </c>
      <c r="K33" s="163">
        <f t="shared" si="4"/>
        <v>7</v>
      </c>
      <c r="L33" s="163">
        <f t="shared" si="10"/>
        <v>28</v>
      </c>
      <c r="M33" s="164">
        <f t="shared" si="5"/>
        <v>28</v>
      </c>
      <c r="N33" s="162">
        <v>2806</v>
      </c>
      <c r="O33" s="163">
        <f t="shared" si="6"/>
        <v>4.68</v>
      </c>
      <c r="P33" s="163">
        <f t="shared" si="11"/>
        <v>25248</v>
      </c>
      <c r="Q33" s="164">
        <f t="shared" si="7"/>
        <v>42.1</v>
      </c>
    </row>
    <row r="34" spans="1:17" ht="14.45" customHeight="1">
      <c r="A34" s="165">
        <v>34</v>
      </c>
      <c r="B34" s="166">
        <v>6</v>
      </c>
      <c r="C34" s="167">
        <f t="shared" si="0"/>
        <v>7.69</v>
      </c>
      <c r="D34" s="167">
        <f t="shared" si="8"/>
        <v>24</v>
      </c>
      <c r="E34" s="168">
        <f t="shared" si="1"/>
        <v>30.77</v>
      </c>
      <c r="F34" s="166">
        <v>2223</v>
      </c>
      <c r="G34" s="167">
        <f t="shared" si="2"/>
        <v>3.95</v>
      </c>
      <c r="H34" s="167">
        <f t="shared" si="9"/>
        <v>25447</v>
      </c>
      <c r="I34" s="168">
        <f t="shared" si="3"/>
        <v>45.26</v>
      </c>
      <c r="J34" s="166">
        <v>7</v>
      </c>
      <c r="K34" s="167">
        <f t="shared" si="4"/>
        <v>7</v>
      </c>
      <c r="L34" s="167">
        <f t="shared" si="10"/>
        <v>35</v>
      </c>
      <c r="M34" s="168">
        <f t="shared" si="5"/>
        <v>35</v>
      </c>
      <c r="N34" s="166">
        <v>2953</v>
      </c>
      <c r="O34" s="167">
        <f t="shared" si="6"/>
        <v>4.92</v>
      </c>
      <c r="P34" s="167">
        <f t="shared" si="11"/>
        <v>28201</v>
      </c>
      <c r="Q34" s="168">
        <f t="shared" si="7"/>
        <v>47.02</v>
      </c>
    </row>
    <row r="35" spans="1:17" ht="14.45" customHeight="1">
      <c r="A35" s="165">
        <v>33</v>
      </c>
      <c r="B35" s="166">
        <v>7</v>
      </c>
      <c r="C35" s="167">
        <f t="shared" si="0"/>
        <v>8.9700000000000006</v>
      </c>
      <c r="D35" s="167">
        <f t="shared" si="8"/>
        <v>31</v>
      </c>
      <c r="E35" s="168">
        <f t="shared" si="1"/>
        <v>39.74</v>
      </c>
      <c r="F35" s="166">
        <v>2218</v>
      </c>
      <c r="G35" s="167">
        <f t="shared" si="2"/>
        <v>3.95</v>
      </c>
      <c r="H35" s="167">
        <f t="shared" si="9"/>
        <v>27665</v>
      </c>
      <c r="I35" s="168">
        <f t="shared" si="3"/>
        <v>49.21</v>
      </c>
      <c r="J35" s="166">
        <v>6</v>
      </c>
      <c r="K35" s="167">
        <f t="shared" si="4"/>
        <v>6</v>
      </c>
      <c r="L35" s="167">
        <f t="shared" si="10"/>
        <v>41</v>
      </c>
      <c r="M35" s="168">
        <f t="shared" si="5"/>
        <v>41</v>
      </c>
      <c r="N35" s="166">
        <v>3027</v>
      </c>
      <c r="O35" s="167">
        <f t="shared" si="6"/>
        <v>5.05</v>
      </c>
      <c r="P35" s="167">
        <f t="shared" si="11"/>
        <v>31228</v>
      </c>
      <c r="Q35" s="168">
        <f t="shared" si="7"/>
        <v>52.07</v>
      </c>
    </row>
    <row r="36" spans="1:17" ht="14.45" customHeight="1">
      <c r="A36" s="165">
        <v>32</v>
      </c>
      <c r="B36" s="166">
        <v>2</v>
      </c>
      <c r="C36" s="167">
        <f t="shared" si="0"/>
        <v>2.56</v>
      </c>
      <c r="D36" s="167">
        <f t="shared" si="8"/>
        <v>33</v>
      </c>
      <c r="E36" s="168">
        <f t="shared" si="1"/>
        <v>42.31</v>
      </c>
      <c r="F36" s="166">
        <v>2446</v>
      </c>
      <c r="G36" s="167">
        <f t="shared" si="2"/>
        <v>4.3499999999999996</v>
      </c>
      <c r="H36" s="167">
        <f t="shared" si="9"/>
        <v>30111</v>
      </c>
      <c r="I36" s="168">
        <f t="shared" si="3"/>
        <v>53.56</v>
      </c>
      <c r="J36" s="166">
        <v>4</v>
      </c>
      <c r="K36" s="167">
        <f t="shared" si="4"/>
        <v>4</v>
      </c>
      <c r="L36" s="167">
        <f t="shared" si="10"/>
        <v>45</v>
      </c>
      <c r="M36" s="168">
        <f t="shared" si="5"/>
        <v>45</v>
      </c>
      <c r="N36" s="166">
        <v>3148</v>
      </c>
      <c r="O36" s="167">
        <f t="shared" si="6"/>
        <v>5.25</v>
      </c>
      <c r="P36" s="167">
        <f t="shared" si="11"/>
        <v>34376</v>
      </c>
      <c r="Q36" s="168">
        <f t="shared" si="7"/>
        <v>57.32</v>
      </c>
    </row>
    <row r="37" spans="1:17" ht="14.45" customHeight="1" thickBot="1">
      <c r="A37" s="169">
        <v>31</v>
      </c>
      <c r="B37" s="170">
        <v>6</v>
      </c>
      <c r="C37" s="171">
        <f t="shared" si="0"/>
        <v>7.69</v>
      </c>
      <c r="D37" s="171">
        <f t="shared" si="8"/>
        <v>39</v>
      </c>
      <c r="E37" s="172">
        <f t="shared" si="1"/>
        <v>50</v>
      </c>
      <c r="F37" s="170">
        <v>2462</v>
      </c>
      <c r="G37" s="171">
        <f t="shared" si="2"/>
        <v>4.38</v>
      </c>
      <c r="H37" s="171">
        <f t="shared" si="9"/>
        <v>32573</v>
      </c>
      <c r="I37" s="172">
        <f t="shared" si="3"/>
        <v>57.94</v>
      </c>
      <c r="J37" s="170">
        <v>6</v>
      </c>
      <c r="K37" s="171">
        <f t="shared" si="4"/>
        <v>6</v>
      </c>
      <c r="L37" s="171">
        <f t="shared" si="10"/>
        <v>51</v>
      </c>
      <c r="M37" s="172">
        <f t="shared" si="5"/>
        <v>51</v>
      </c>
      <c r="N37" s="170">
        <v>3113</v>
      </c>
      <c r="O37" s="171">
        <f t="shared" si="6"/>
        <v>5.19</v>
      </c>
      <c r="P37" s="171">
        <f t="shared" si="11"/>
        <v>37489</v>
      </c>
      <c r="Q37" s="172">
        <f t="shared" si="7"/>
        <v>62.51</v>
      </c>
    </row>
    <row r="38" spans="1:17" ht="14.45" customHeight="1">
      <c r="A38" s="161">
        <v>30</v>
      </c>
      <c r="B38" s="162">
        <v>7</v>
      </c>
      <c r="C38" s="163">
        <f t="shared" si="0"/>
        <v>8.9700000000000006</v>
      </c>
      <c r="D38" s="163">
        <f t="shared" si="8"/>
        <v>46</v>
      </c>
      <c r="E38" s="164">
        <f t="shared" si="1"/>
        <v>58.97</v>
      </c>
      <c r="F38" s="162">
        <v>2457</v>
      </c>
      <c r="G38" s="163">
        <f t="shared" si="2"/>
        <v>4.37</v>
      </c>
      <c r="H38" s="163">
        <f t="shared" si="9"/>
        <v>35030</v>
      </c>
      <c r="I38" s="164">
        <f t="shared" si="3"/>
        <v>62.31</v>
      </c>
      <c r="J38" s="162">
        <v>11</v>
      </c>
      <c r="K38" s="163">
        <f t="shared" si="4"/>
        <v>11</v>
      </c>
      <c r="L38" s="163">
        <f t="shared" si="10"/>
        <v>62</v>
      </c>
      <c r="M38" s="164">
        <f t="shared" si="5"/>
        <v>62</v>
      </c>
      <c r="N38" s="162">
        <v>3044</v>
      </c>
      <c r="O38" s="163">
        <f t="shared" si="6"/>
        <v>5.08</v>
      </c>
      <c r="P38" s="163">
        <f t="shared" si="11"/>
        <v>40533</v>
      </c>
      <c r="Q38" s="164">
        <f t="shared" si="7"/>
        <v>67.58</v>
      </c>
    </row>
    <row r="39" spans="1:17" ht="14.45" customHeight="1">
      <c r="A39" s="165">
        <v>29</v>
      </c>
      <c r="B39" s="173">
        <v>3</v>
      </c>
      <c r="C39" s="167">
        <f t="shared" si="0"/>
        <v>3.85</v>
      </c>
      <c r="D39" s="167">
        <f t="shared" si="8"/>
        <v>49</v>
      </c>
      <c r="E39" s="168">
        <f t="shared" si="1"/>
        <v>62.82</v>
      </c>
      <c r="F39" s="173">
        <v>2496</v>
      </c>
      <c r="G39" s="167">
        <f t="shared" si="2"/>
        <v>4.4400000000000004</v>
      </c>
      <c r="H39" s="167">
        <f t="shared" si="9"/>
        <v>37526</v>
      </c>
      <c r="I39" s="168">
        <f t="shared" si="3"/>
        <v>66.75</v>
      </c>
      <c r="J39" s="173">
        <v>10</v>
      </c>
      <c r="K39" s="167">
        <f t="shared" si="4"/>
        <v>10</v>
      </c>
      <c r="L39" s="167">
        <f t="shared" si="10"/>
        <v>72</v>
      </c>
      <c r="M39" s="168">
        <f t="shared" si="5"/>
        <v>72</v>
      </c>
      <c r="N39" s="173">
        <v>2991</v>
      </c>
      <c r="O39" s="167">
        <f t="shared" si="6"/>
        <v>4.99</v>
      </c>
      <c r="P39" s="167">
        <f t="shared" si="11"/>
        <v>43524</v>
      </c>
      <c r="Q39" s="168">
        <f t="shared" si="7"/>
        <v>72.569999999999993</v>
      </c>
    </row>
    <row r="40" spans="1:17" ht="14.45" customHeight="1">
      <c r="A40" s="165">
        <v>28</v>
      </c>
      <c r="B40" s="173">
        <v>7</v>
      </c>
      <c r="C40" s="167">
        <f t="shared" ref="C40:C68" si="12">ROUND(B40/IF(SUM(RSchCnt)=0,1,SUM(RSchCnt))*100,2)</f>
        <v>8.9700000000000006</v>
      </c>
      <c r="D40" s="167">
        <f t="shared" si="8"/>
        <v>56</v>
      </c>
      <c r="E40" s="168">
        <f t="shared" ref="E40:E68" si="13">ROUND(D40/IF(SUM(RSchCnt)=0,1,SUM(RSchCnt))*100, 2)</f>
        <v>71.790000000000006</v>
      </c>
      <c r="F40" s="173">
        <v>2513</v>
      </c>
      <c r="G40" s="167">
        <f t="shared" ref="G40:G68" si="14">ROUND(F40/SUM(RAllCnt)*100,2)</f>
        <v>4.47</v>
      </c>
      <c r="H40" s="167">
        <f t="shared" si="9"/>
        <v>40039</v>
      </c>
      <c r="I40" s="168">
        <f t="shared" ref="I40:I68" si="15">ROUND(H40/SUM(RAllCnt)*100, 2)</f>
        <v>71.22</v>
      </c>
      <c r="J40" s="173">
        <v>8</v>
      </c>
      <c r="K40" s="167">
        <f t="shared" ref="K40:K68" si="16">ROUND(J40/IF(SUM(RSchCnt2)=0,1,SUM(RSchCnt2))*100,2)</f>
        <v>8</v>
      </c>
      <c r="L40" s="167">
        <f t="shared" si="10"/>
        <v>80</v>
      </c>
      <c r="M40" s="168">
        <f t="shared" ref="M40:M68" si="17">ROUND(L40/IF(SUM(RSchCnt2)=0,1,SUM(RSchCnt2))*100, 2)</f>
        <v>80</v>
      </c>
      <c r="N40" s="173">
        <v>2732</v>
      </c>
      <c r="O40" s="167">
        <f t="shared" ref="O40:O68" si="18">ROUND(N40/SUM(RAllCnt2)*100,2)</f>
        <v>4.5599999999999996</v>
      </c>
      <c r="P40" s="167">
        <f t="shared" si="11"/>
        <v>46256</v>
      </c>
      <c r="Q40" s="168">
        <f t="shared" ref="Q40:Q68" si="19">ROUND(P40/SUM(RAllCnt2)*100, 2)</f>
        <v>77.13</v>
      </c>
    </row>
    <row r="41" spans="1:17" ht="14.45" customHeight="1">
      <c r="A41" s="165">
        <v>27</v>
      </c>
      <c r="B41" s="173">
        <v>2</v>
      </c>
      <c r="C41" s="167">
        <f t="shared" si="12"/>
        <v>2.56</v>
      </c>
      <c r="D41" s="167">
        <f t="shared" si="8"/>
        <v>58</v>
      </c>
      <c r="E41" s="168">
        <f t="shared" si="13"/>
        <v>74.36</v>
      </c>
      <c r="F41" s="173">
        <v>2369</v>
      </c>
      <c r="G41" s="167">
        <f t="shared" si="14"/>
        <v>4.21</v>
      </c>
      <c r="H41" s="167">
        <f t="shared" si="9"/>
        <v>42408</v>
      </c>
      <c r="I41" s="168">
        <f t="shared" si="15"/>
        <v>75.430000000000007</v>
      </c>
      <c r="J41" s="173">
        <v>10</v>
      </c>
      <c r="K41" s="167">
        <f t="shared" si="16"/>
        <v>10</v>
      </c>
      <c r="L41" s="167">
        <f t="shared" si="10"/>
        <v>90</v>
      </c>
      <c r="M41" s="168">
        <f t="shared" si="17"/>
        <v>90</v>
      </c>
      <c r="N41" s="173">
        <v>2415</v>
      </c>
      <c r="O41" s="167">
        <f t="shared" si="18"/>
        <v>4.03</v>
      </c>
      <c r="P41" s="167">
        <f t="shared" si="11"/>
        <v>48671</v>
      </c>
      <c r="Q41" s="168">
        <f t="shared" si="19"/>
        <v>81.150000000000006</v>
      </c>
    </row>
    <row r="42" spans="1:17" ht="14.45" customHeight="1" thickBot="1">
      <c r="A42" s="169">
        <v>26</v>
      </c>
      <c r="B42" s="174">
        <v>4</v>
      </c>
      <c r="C42" s="171">
        <f t="shared" si="12"/>
        <v>5.13</v>
      </c>
      <c r="D42" s="171">
        <f t="shared" si="8"/>
        <v>62</v>
      </c>
      <c r="E42" s="172">
        <f t="shared" si="13"/>
        <v>79.489999999999995</v>
      </c>
      <c r="F42" s="174">
        <v>2259</v>
      </c>
      <c r="G42" s="171">
        <f t="shared" si="14"/>
        <v>4.0199999999999996</v>
      </c>
      <c r="H42" s="171">
        <f t="shared" si="9"/>
        <v>44667</v>
      </c>
      <c r="I42" s="172">
        <f t="shared" si="15"/>
        <v>79.45</v>
      </c>
      <c r="J42" s="174">
        <v>2</v>
      </c>
      <c r="K42" s="171">
        <f t="shared" si="16"/>
        <v>2</v>
      </c>
      <c r="L42" s="171">
        <f t="shared" si="10"/>
        <v>92</v>
      </c>
      <c r="M42" s="172">
        <f t="shared" si="17"/>
        <v>92</v>
      </c>
      <c r="N42" s="174">
        <v>2133</v>
      </c>
      <c r="O42" s="171">
        <f t="shared" si="18"/>
        <v>3.56</v>
      </c>
      <c r="P42" s="171">
        <f t="shared" si="11"/>
        <v>50804</v>
      </c>
      <c r="Q42" s="172">
        <f t="shared" si="19"/>
        <v>84.71</v>
      </c>
    </row>
    <row r="43" spans="1:17" ht="14.45" customHeight="1">
      <c r="A43" s="161">
        <v>25</v>
      </c>
      <c r="B43" s="175">
        <v>3</v>
      </c>
      <c r="C43" s="163">
        <f t="shared" si="12"/>
        <v>3.85</v>
      </c>
      <c r="D43" s="163">
        <f t="shared" si="8"/>
        <v>65</v>
      </c>
      <c r="E43" s="164">
        <f t="shared" si="13"/>
        <v>83.33</v>
      </c>
      <c r="F43" s="175">
        <v>2099</v>
      </c>
      <c r="G43" s="163">
        <f t="shared" si="14"/>
        <v>3.73</v>
      </c>
      <c r="H43" s="163">
        <f t="shared" si="9"/>
        <v>46766</v>
      </c>
      <c r="I43" s="164">
        <f t="shared" si="15"/>
        <v>83.18</v>
      </c>
      <c r="J43" s="175">
        <v>1</v>
      </c>
      <c r="K43" s="163">
        <f t="shared" si="16"/>
        <v>1</v>
      </c>
      <c r="L43" s="163">
        <f t="shared" si="10"/>
        <v>93</v>
      </c>
      <c r="M43" s="164">
        <f t="shared" si="17"/>
        <v>93</v>
      </c>
      <c r="N43" s="175">
        <v>1725</v>
      </c>
      <c r="O43" s="163">
        <f t="shared" si="18"/>
        <v>2.88</v>
      </c>
      <c r="P43" s="163">
        <f t="shared" si="11"/>
        <v>52529</v>
      </c>
      <c r="Q43" s="164">
        <f t="shared" si="19"/>
        <v>87.59</v>
      </c>
    </row>
    <row r="44" spans="1:17" ht="14.45" customHeight="1">
      <c r="A44" s="165">
        <v>24</v>
      </c>
      <c r="B44" s="173">
        <v>6</v>
      </c>
      <c r="C44" s="167">
        <f t="shared" si="12"/>
        <v>7.69</v>
      </c>
      <c r="D44" s="167">
        <f t="shared" si="8"/>
        <v>71</v>
      </c>
      <c r="E44" s="168">
        <f t="shared" si="13"/>
        <v>91.03</v>
      </c>
      <c r="F44" s="173">
        <v>1754</v>
      </c>
      <c r="G44" s="167">
        <f t="shared" si="14"/>
        <v>3.12</v>
      </c>
      <c r="H44" s="167">
        <f t="shared" si="9"/>
        <v>48520</v>
      </c>
      <c r="I44" s="168">
        <f t="shared" si="15"/>
        <v>86.3</v>
      </c>
      <c r="J44" s="173">
        <v>1</v>
      </c>
      <c r="K44" s="167">
        <f t="shared" si="16"/>
        <v>1</v>
      </c>
      <c r="L44" s="167">
        <f t="shared" si="10"/>
        <v>94</v>
      </c>
      <c r="M44" s="168">
        <f t="shared" si="17"/>
        <v>94</v>
      </c>
      <c r="N44" s="173">
        <v>1406</v>
      </c>
      <c r="O44" s="167">
        <f t="shared" si="18"/>
        <v>2.34</v>
      </c>
      <c r="P44" s="167">
        <f t="shared" si="11"/>
        <v>53935</v>
      </c>
      <c r="Q44" s="168">
        <f t="shared" si="19"/>
        <v>89.93</v>
      </c>
    </row>
    <row r="45" spans="1:17" ht="14.45" customHeight="1">
      <c r="A45" s="165">
        <v>23</v>
      </c>
      <c r="B45" s="173">
        <v>3</v>
      </c>
      <c r="C45" s="167">
        <f t="shared" si="12"/>
        <v>3.85</v>
      </c>
      <c r="D45" s="167">
        <f t="shared" si="8"/>
        <v>74</v>
      </c>
      <c r="E45" s="168">
        <f t="shared" si="13"/>
        <v>94.87</v>
      </c>
      <c r="F45" s="173">
        <v>1479</v>
      </c>
      <c r="G45" s="167">
        <f t="shared" si="14"/>
        <v>2.63</v>
      </c>
      <c r="H45" s="167">
        <f t="shared" si="9"/>
        <v>49999</v>
      </c>
      <c r="I45" s="168">
        <f t="shared" si="15"/>
        <v>88.93</v>
      </c>
      <c r="J45" s="173">
        <v>0</v>
      </c>
      <c r="K45" s="167">
        <f t="shared" si="16"/>
        <v>0</v>
      </c>
      <c r="L45" s="167">
        <f t="shared" si="10"/>
        <v>94</v>
      </c>
      <c r="M45" s="168">
        <f t="shared" si="17"/>
        <v>94</v>
      </c>
      <c r="N45" s="173">
        <v>1120</v>
      </c>
      <c r="O45" s="167">
        <f t="shared" si="18"/>
        <v>1.87</v>
      </c>
      <c r="P45" s="167">
        <f t="shared" si="11"/>
        <v>55055</v>
      </c>
      <c r="Q45" s="168">
        <f t="shared" si="19"/>
        <v>91.8</v>
      </c>
    </row>
    <row r="46" spans="1:17" ht="14.45" customHeight="1">
      <c r="A46" s="165">
        <v>22</v>
      </c>
      <c r="B46" s="173">
        <v>0</v>
      </c>
      <c r="C46" s="167">
        <f t="shared" si="12"/>
        <v>0</v>
      </c>
      <c r="D46" s="167">
        <f t="shared" si="8"/>
        <v>74</v>
      </c>
      <c r="E46" s="168">
        <f t="shared" si="13"/>
        <v>94.87</v>
      </c>
      <c r="F46" s="173">
        <v>1212</v>
      </c>
      <c r="G46" s="167">
        <f t="shared" si="14"/>
        <v>2.16</v>
      </c>
      <c r="H46" s="167">
        <f t="shared" si="9"/>
        <v>51211</v>
      </c>
      <c r="I46" s="168">
        <f t="shared" si="15"/>
        <v>91.09</v>
      </c>
      <c r="J46" s="173">
        <v>1</v>
      </c>
      <c r="K46" s="167">
        <f t="shared" si="16"/>
        <v>1</v>
      </c>
      <c r="L46" s="167">
        <f t="shared" si="10"/>
        <v>95</v>
      </c>
      <c r="M46" s="168">
        <f t="shared" si="17"/>
        <v>95</v>
      </c>
      <c r="N46" s="173">
        <v>936</v>
      </c>
      <c r="O46" s="167">
        <f t="shared" si="18"/>
        <v>1.56</v>
      </c>
      <c r="P46" s="167">
        <f t="shared" si="11"/>
        <v>55991</v>
      </c>
      <c r="Q46" s="168">
        <f t="shared" si="19"/>
        <v>93.36</v>
      </c>
    </row>
    <row r="47" spans="1:17" ht="14.45" customHeight="1" thickBot="1">
      <c r="A47" s="169">
        <v>21</v>
      </c>
      <c r="B47" s="174">
        <v>2</v>
      </c>
      <c r="C47" s="171">
        <f t="shared" si="12"/>
        <v>2.56</v>
      </c>
      <c r="D47" s="171">
        <f t="shared" si="8"/>
        <v>76</v>
      </c>
      <c r="E47" s="172">
        <f t="shared" si="13"/>
        <v>97.44</v>
      </c>
      <c r="F47" s="174">
        <v>1044</v>
      </c>
      <c r="G47" s="171">
        <f t="shared" si="14"/>
        <v>1.86</v>
      </c>
      <c r="H47" s="171">
        <f t="shared" si="9"/>
        <v>52255</v>
      </c>
      <c r="I47" s="172">
        <f t="shared" si="15"/>
        <v>92.94</v>
      </c>
      <c r="J47" s="174">
        <v>2</v>
      </c>
      <c r="K47" s="171">
        <f t="shared" si="16"/>
        <v>2</v>
      </c>
      <c r="L47" s="171">
        <f t="shared" si="10"/>
        <v>97</v>
      </c>
      <c r="M47" s="172">
        <f t="shared" si="17"/>
        <v>97</v>
      </c>
      <c r="N47" s="174">
        <v>766</v>
      </c>
      <c r="O47" s="171">
        <f t="shared" si="18"/>
        <v>1.28</v>
      </c>
      <c r="P47" s="171">
        <f t="shared" si="11"/>
        <v>56757</v>
      </c>
      <c r="Q47" s="172">
        <f t="shared" si="19"/>
        <v>94.64</v>
      </c>
    </row>
    <row r="48" spans="1:17" ht="14.45" customHeight="1">
      <c r="A48" s="161">
        <v>20</v>
      </c>
      <c r="B48" s="175">
        <v>0</v>
      </c>
      <c r="C48" s="163">
        <f t="shared" si="12"/>
        <v>0</v>
      </c>
      <c r="D48" s="163">
        <f t="shared" si="8"/>
        <v>76</v>
      </c>
      <c r="E48" s="164">
        <f t="shared" si="13"/>
        <v>97.44</v>
      </c>
      <c r="F48" s="175">
        <v>795</v>
      </c>
      <c r="G48" s="163">
        <f t="shared" si="14"/>
        <v>1.41</v>
      </c>
      <c r="H48" s="163">
        <f t="shared" si="9"/>
        <v>53050</v>
      </c>
      <c r="I48" s="164">
        <f t="shared" si="15"/>
        <v>94.36</v>
      </c>
      <c r="J48" s="175">
        <v>1</v>
      </c>
      <c r="K48" s="163">
        <f t="shared" si="16"/>
        <v>1</v>
      </c>
      <c r="L48" s="163">
        <f t="shared" si="10"/>
        <v>98</v>
      </c>
      <c r="M48" s="164">
        <f t="shared" si="17"/>
        <v>98</v>
      </c>
      <c r="N48" s="175">
        <v>635</v>
      </c>
      <c r="O48" s="163">
        <f t="shared" si="18"/>
        <v>1.06</v>
      </c>
      <c r="P48" s="163">
        <f t="shared" si="11"/>
        <v>57392</v>
      </c>
      <c r="Q48" s="164">
        <f t="shared" si="19"/>
        <v>95.69</v>
      </c>
    </row>
    <row r="49" spans="1:17" ht="14.45" customHeight="1">
      <c r="A49" s="165">
        <v>19</v>
      </c>
      <c r="B49" s="173">
        <v>0</v>
      </c>
      <c r="C49" s="167">
        <f t="shared" si="12"/>
        <v>0</v>
      </c>
      <c r="D49" s="167">
        <f t="shared" si="8"/>
        <v>76</v>
      </c>
      <c r="E49" s="168">
        <f t="shared" si="13"/>
        <v>97.44</v>
      </c>
      <c r="F49" s="173">
        <v>624</v>
      </c>
      <c r="G49" s="167">
        <f t="shared" si="14"/>
        <v>1.1100000000000001</v>
      </c>
      <c r="H49" s="167">
        <f t="shared" si="9"/>
        <v>53674</v>
      </c>
      <c r="I49" s="168">
        <f t="shared" si="15"/>
        <v>95.47</v>
      </c>
      <c r="J49" s="173">
        <v>0</v>
      </c>
      <c r="K49" s="167">
        <f t="shared" si="16"/>
        <v>0</v>
      </c>
      <c r="L49" s="167">
        <f t="shared" si="10"/>
        <v>98</v>
      </c>
      <c r="M49" s="168">
        <f t="shared" si="17"/>
        <v>98</v>
      </c>
      <c r="N49" s="173">
        <v>496</v>
      </c>
      <c r="O49" s="167">
        <f t="shared" si="18"/>
        <v>0.83</v>
      </c>
      <c r="P49" s="167">
        <f t="shared" si="11"/>
        <v>57888</v>
      </c>
      <c r="Q49" s="168">
        <f t="shared" si="19"/>
        <v>96.52</v>
      </c>
    </row>
    <row r="50" spans="1:17" ht="14.45" customHeight="1">
      <c r="A50" s="165">
        <v>18</v>
      </c>
      <c r="B50" s="173">
        <v>2</v>
      </c>
      <c r="C50" s="167">
        <f t="shared" si="12"/>
        <v>2.56</v>
      </c>
      <c r="D50" s="167">
        <f t="shared" si="8"/>
        <v>78</v>
      </c>
      <c r="E50" s="168">
        <f t="shared" si="13"/>
        <v>100</v>
      </c>
      <c r="F50" s="173">
        <v>534</v>
      </c>
      <c r="G50" s="167">
        <f t="shared" si="14"/>
        <v>0.95</v>
      </c>
      <c r="H50" s="167">
        <f t="shared" si="9"/>
        <v>54208</v>
      </c>
      <c r="I50" s="168">
        <f t="shared" si="15"/>
        <v>96.42</v>
      </c>
      <c r="J50" s="173">
        <v>1</v>
      </c>
      <c r="K50" s="167">
        <f t="shared" si="16"/>
        <v>1</v>
      </c>
      <c r="L50" s="167">
        <f t="shared" si="10"/>
        <v>99</v>
      </c>
      <c r="M50" s="168">
        <f t="shared" si="17"/>
        <v>99</v>
      </c>
      <c r="N50" s="173">
        <v>418</v>
      </c>
      <c r="O50" s="167">
        <f t="shared" si="18"/>
        <v>0.7</v>
      </c>
      <c r="P50" s="167">
        <f t="shared" si="11"/>
        <v>58306</v>
      </c>
      <c r="Q50" s="168">
        <f t="shared" si="19"/>
        <v>97.22</v>
      </c>
    </row>
    <row r="51" spans="1:17" ht="14.45" customHeight="1">
      <c r="A51" s="165">
        <v>17</v>
      </c>
      <c r="B51" s="173">
        <v>0</v>
      </c>
      <c r="C51" s="167">
        <f t="shared" si="12"/>
        <v>0</v>
      </c>
      <c r="D51" s="167">
        <f t="shared" si="8"/>
        <v>78</v>
      </c>
      <c r="E51" s="168">
        <f t="shared" si="13"/>
        <v>100</v>
      </c>
      <c r="F51" s="173">
        <v>398</v>
      </c>
      <c r="G51" s="167">
        <f t="shared" si="14"/>
        <v>0.71</v>
      </c>
      <c r="H51" s="167">
        <f t="shared" si="9"/>
        <v>54606</v>
      </c>
      <c r="I51" s="168">
        <f t="shared" si="15"/>
        <v>97.13</v>
      </c>
      <c r="J51" s="173">
        <v>1</v>
      </c>
      <c r="K51" s="167">
        <f t="shared" si="16"/>
        <v>1</v>
      </c>
      <c r="L51" s="167">
        <f t="shared" si="10"/>
        <v>100</v>
      </c>
      <c r="M51" s="168">
        <f t="shared" si="17"/>
        <v>100</v>
      </c>
      <c r="N51" s="173">
        <v>406</v>
      </c>
      <c r="O51" s="167">
        <f t="shared" si="18"/>
        <v>0.68</v>
      </c>
      <c r="P51" s="167">
        <f t="shared" si="11"/>
        <v>58712</v>
      </c>
      <c r="Q51" s="168">
        <f t="shared" si="19"/>
        <v>97.9</v>
      </c>
    </row>
    <row r="52" spans="1:17" ht="14.45" customHeight="1" thickBot="1">
      <c r="A52" s="169">
        <v>16</v>
      </c>
      <c r="B52" s="174">
        <v>0</v>
      </c>
      <c r="C52" s="171">
        <f t="shared" si="12"/>
        <v>0</v>
      </c>
      <c r="D52" s="171">
        <f t="shared" si="8"/>
        <v>78</v>
      </c>
      <c r="E52" s="172">
        <f t="shared" si="13"/>
        <v>100</v>
      </c>
      <c r="F52" s="174">
        <v>368</v>
      </c>
      <c r="G52" s="171">
        <f t="shared" si="14"/>
        <v>0.65</v>
      </c>
      <c r="H52" s="171">
        <f t="shared" si="9"/>
        <v>54974</v>
      </c>
      <c r="I52" s="172">
        <f t="shared" si="15"/>
        <v>97.78</v>
      </c>
      <c r="J52" s="174">
        <v>0</v>
      </c>
      <c r="K52" s="171">
        <f t="shared" si="16"/>
        <v>0</v>
      </c>
      <c r="L52" s="171">
        <f t="shared" si="10"/>
        <v>100</v>
      </c>
      <c r="M52" s="172">
        <f t="shared" si="17"/>
        <v>100</v>
      </c>
      <c r="N52" s="174">
        <v>330</v>
      </c>
      <c r="O52" s="171">
        <f t="shared" si="18"/>
        <v>0.55000000000000004</v>
      </c>
      <c r="P52" s="171">
        <f t="shared" si="11"/>
        <v>59042</v>
      </c>
      <c r="Q52" s="172">
        <f t="shared" si="19"/>
        <v>98.45</v>
      </c>
    </row>
    <row r="53" spans="1:17" ht="14.45" customHeight="1">
      <c r="A53" s="161">
        <v>15</v>
      </c>
      <c r="B53" s="175">
        <v>0</v>
      </c>
      <c r="C53" s="163">
        <f t="shared" si="12"/>
        <v>0</v>
      </c>
      <c r="D53" s="163">
        <f t="shared" si="8"/>
        <v>78</v>
      </c>
      <c r="E53" s="164">
        <f t="shared" si="13"/>
        <v>100</v>
      </c>
      <c r="F53" s="175">
        <v>312</v>
      </c>
      <c r="G53" s="163">
        <f t="shared" si="14"/>
        <v>0.55000000000000004</v>
      </c>
      <c r="H53" s="163">
        <f t="shared" si="9"/>
        <v>55286</v>
      </c>
      <c r="I53" s="164">
        <f t="shared" si="15"/>
        <v>98.34</v>
      </c>
      <c r="J53" s="175">
        <v>0</v>
      </c>
      <c r="K53" s="163">
        <f t="shared" si="16"/>
        <v>0</v>
      </c>
      <c r="L53" s="163">
        <f t="shared" si="10"/>
        <v>100</v>
      </c>
      <c r="M53" s="164">
        <f t="shared" si="17"/>
        <v>100</v>
      </c>
      <c r="N53" s="175">
        <v>290</v>
      </c>
      <c r="O53" s="163">
        <f t="shared" si="18"/>
        <v>0.48</v>
      </c>
      <c r="P53" s="163">
        <f t="shared" si="11"/>
        <v>59332</v>
      </c>
      <c r="Q53" s="164">
        <f t="shared" si="19"/>
        <v>98.93</v>
      </c>
    </row>
    <row r="54" spans="1:17" ht="14.45" customHeight="1">
      <c r="A54" s="165">
        <v>14</v>
      </c>
      <c r="B54" s="173">
        <v>0</v>
      </c>
      <c r="C54" s="167">
        <f t="shared" si="12"/>
        <v>0</v>
      </c>
      <c r="D54" s="167">
        <f t="shared" si="8"/>
        <v>78</v>
      </c>
      <c r="E54" s="168">
        <f t="shared" si="13"/>
        <v>100</v>
      </c>
      <c r="F54" s="173">
        <v>275</v>
      </c>
      <c r="G54" s="167">
        <f t="shared" si="14"/>
        <v>0.49</v>
      </c>
      <c r="H54" s="167">
        <f t="shared" si="9"/>
        <v>55561</v>
      </c>
      <c r="I54" s="168">
        <f t="shared" si="15"/>
        <v>98.82</v>
      </c>
      <c r="J54" s="173">
        <v>0</v>
      </c>
      <c r="K54" s="167">
        <f t="shared" si="16"/>
        <v>0</v>
      </c>
      <c r="L54" s="167">
        <f t="shared" si="10"/>
        <v>100</v>
      </c>
      <c r="M54" s="168">
        <f t="shared" si="17"/>
        <v>100</v>
      </c>
      <c r="N54" s="173">
        <v>239</v>
      </c>
      <c r="O54" s="167">
        <f t="shared" si="18"/>
        <v>0.4</v>
      </c>
      <c r="P54" s="167">
        <f t="shared" si="11"/>
        <v>59571</v>
      </c>
      <c r="Q54" s="168">
        <f t="shared" si="19"/>
        <v>99.33</v>
      </c>
    </row>
    <row r="55" spans="1:17" ht="14.45" customHeight="1">
      <c r="A55" s="165">
        <v>13</v>
      </c>
      <c r="B55" s="173">
        <v>0</v>
      </c>
      <c r="C55" s="167">
        <f t="shared" si="12"/>
        <v>0</v>
      </c>
      <c r="D55" s="167">
        <f t="shared" si="8"/>
        <v>78</v>
      </c>
      <c r="E55" s="168">
        <f t="shared" si="13"/>
        <v>100</v>
      </c>
      <c r="F55" s="173">
        <v>227</v>
      </c>
      <c r="G55" s="167">
        <f t="shared" si="14"/>
        <v>0.4</v>
      </c>
      <c r="H55" s="167">
        <f t="shared" si="9"/>
        <v>55788</v>
      </c>
      <c r="I55" s="168">
        <f t="shared" si="15"/>
        <v>99.23</v>
      </c>
      <c r="J55" s="173">
        <v>0</v>
      </c>
      <c r="K55" s="167">
        <f t="shared" si="16"/>
        <v>0</v>
      </c>
      <c r="L55" s="167">
        <f t="shared" si="10"/>
        <v>100</v>
      </c>
      <c r="M55" s="168">
        <f t="shared" si="17"/>
        <v>100</v>
      </c>
      <c r="N55" s="173">
        <v>162</v>
      </c>
      <c r="O55" s="167">
        <f t="shared" si="18"/>
        <v>0.27</v>
      </c>
      <c r="P55" s="167">
        <f t="shared" si="11"/>
        <v>59733</v>
      </c>
      <c r="Q55" s="168">
        <f t="shared" si="19"/>
        <v>99.6</v>
      </c>
    </row>
    <row r="56" spans="1:17" ht="14.45" customHeight="1">
      <c r="A56" s="165">
        <v>12</v>
      </c>
      <c r="B56" s="173">
        <v>0</v>
      </c>
      <c r="C56" s="167">
        <f t="shared" si="12"/>
        <v>0</v>
      </c>
      <c r="D56" s="167">
        <f t="shared" si="8"/>
        <v>78</v>
      </c>
      <c r="E56" s="168">
        <f t="shared" si="13"/>
        <v>100</v>
      </c>
      <c r="F56" s="173">
        <v>161</v>
      </c>
      <c r="G56" s="167">
        <f t="shared" si="14"/>
        <v>0.28999999999999998</v>
      </c>
      <c r="H56" s="167">
        <f t="shared" si="9"/>
        <v>55949</v>
      </c>
      <c r="I56" s="168">
        <f t="shared" si="15"/>
        <v>99.51</v>
      </c>
      <c r="J56" s="173">
        <v>0</v>
      </c>
      <c r="K56" s="167">
        <f t="shared" si="16"/>
        <v>0</v>
      </c>
      <c r="L56" s="167">
        <f t="shared" si="10"/>
        <v>100</v>
      </c>
      <c r="M56" s="168">
        <f t="shared" si="17"/>
        <v>100</v>
      </c>
      <c r="N56" s="173">
        <v>118</v>
      </c>
      <c r="O56" s="167">
        <f t="shared" si="18"/>
        <v>0.2</v>
      </c>
      <c r="P56" s="167">
        <f t="shared" si="11"/>
        <v>59851</v>
      </c>
      <c r="Q56" s="168">
        <f t="shared" si="19"/>
        <v>99.79</v>
      </c>
    </row>
    <row r="57" spans="1:17" ht="14.45" customHeight="1" thickBot="1">
      <c r="A57" s="169">
        <v>11</v>
      </c>
      <c r="B57" s="174">
        <v>0</v>
      </c>
      <c r="C57" s="171">
        <f t="shared" si="12"/>
        <v>0</v>
      </c>
      <c r="D57" s="171">
        <f t="shared" si="8"/>
        <v>78</v>
      </c>
      <c r="E57" s="172">
        <f t="shared" si="13"/>
        <v>100</v>
      </c>
      <c r="F57" s="174">
        <v>98</v>
      </c>
      <c r="G57" s="171">
        <f t="shared" si="14"/>
        <v>0.17</v>
      </c>
      <c r="H57" s="171">
        <f t="shared" si="9"/>
        <v>56047</v>
      </c>
      <c r="I57" s="172">
        <f t="shared" si="15"/>
        <v>99.69</v>
      </c>
      <c r="J57" s="174">
        <v>0</v>
      </c>
      <c r="K57" s="171">
        <f t="shared" si="16"/>
        <v>0</v>
      </c>
      <c r="L57" s="171">
        <f t="shared" si="10"/>
        <v>100</v>
      </c>
      <c r="M57" s="172">
        <f t="shared" si="17"/>
        <v>100</v>
      </c>
      <c r="N57" s="174">
        <v>60</v>
      </c>
      <c r="O57" s="171">
        <f t="shared" si="18"/>
        <v>0.1</v>
      </c>
      <c r="P57" s="171">
        <f t="shared" si="11"/>
        <v>59911</v>
      </c>
      <c r="Q57" s="172">
        <f t="shared" si="19"/>
        <v>99.89</v>
      </c>
    </row>
    <row r="58" spans="1:17" ht="14.45" customHeight="1">
      <c r="A58" s="161">
        <v>10</v>
      </c>
      <c r="B58" s="175">
        <v>0</v>
      </c>
      <c r="C58" s="163">
        <f t="shared" si="12"/>
        <v>0</v>
      </c>
      <c r="D58" s="163">
        <f t="shared" si="8"/>
        <v>78</v>
      </c>
      <c r="E58" s="164">
        <f t="shared" si="13"/>
        <v>100</v>
      </c>
      <c r="F58" s="175">
        <v>58</v>
      </c>
      <c r="G58" s="163">
        <f t="shared" si="14"/>
        <v>0.1</v>
      </c>
      <c r="H58" s="163">
        <f t="shared" si="9"/>
        <v>56105</v>
      </c>
      <c r="I58" s="164">
        <f t="shared" si="15"/>
        <v>99.79</v>
      </c>
      <c r="J58" s="175">
        <v>0</v>
      </c>
      <c r="K58" s="163">
        <f t="shared" si="16"/>
        <v>0</v>
      </c>
      <c r="L58" s="163">
        <f t="shared" si="10"/>
        <v>100</v>
      </c>
      <c r="M58" s="164">
        <f t="shared" si="17"/>
        <v>100</v>
      </c>
      <c r="N58" s="175">
        <v>20</v>
      </c>
      <c r="O58" s="163">
        <f t="shared" si="18"/>
        <v>0.03</v>
      </c>
      <c r="P58" s="163">
        <f t="shared" si="11"/>
        <v>59931</v>
      </c>
      <c r="Q58" s="164">
        <f t="shared" si="19"/>
        <v>99.93</v>
      </c>
    </row>
    <row r="59" spans="1:17" ht="14.45" customHeight="1">
      <c r="A59" s="165">
        <v>9</v>
      </c>
      <c r="B59" s="173">
        <v>0</v>
      </c>
      <c r="C59" s="167">
        <f t="shared" si="12"/>
        <v>0</v>
      </c>
      <c r="D59" s="167">
        <f t="shared" si="8"/>
        <v>78</v>
      </c>
      <c r="E59" s="168">
        <f t="shared" si="13"/>
        <v>100</v>
      </c>
      <c r="F59" s="173">
        <v>37</v>
      </c>
      <c r="G59" s="167">
        <f t="shared" si="14"/>
        <v>7.0000000000000007E-2</v>
      </c>
      <c r="H59" s="167">
        <f t="shared" si="9"/>
        <v>56142</v>
      </c>
      <c r="I59" s="168">
        <f t="shared" si="15"/>
        <v>99.86</v>
      </c>
      <c r="J59" s="173">
        <v>0</v>
      </c>
      <c r="K59" s="167">
        <f t="shared" si="16"/>
        <v>0</v>
      </c>
      <c r="L59" s="167">
        <f t="shared" si="10"/>
        <v>100</v>
      </c>
      <c r="M59" s="168">
        <f t="shared" si="17"/>
        <v>100</v>
      </c>
      <c r="N59" s="173">
        <v>13</v>
      </c>
      <c r="O59" s="167">
        <f t="shared" si="18"/>
        <v>0.02</v>
      </c>
      <c r="P59" s="167">
        <f t="shared" si="11"/>
        <v>59944</v>
      </c>
      <c r="Q59" s="168">
        <f t="shared" si="19"/>
        <v>99.95</v>
      </c>
    </row>
    <row r="60" spans="1:17" ht="14.45" customHeight="1">
      <c r="A60" s="165">
        <v>8</v>
      </c>
      <c r="B60" s="173">
        <v>0</v>
      </c>
      <c r="C60" s="167">
        <f t="shared" si="12"/>
        <v>0</v>
      </c>
      <c r="D60" s="167">
        <f t="shared" si="8"/>
        <v>78</v>
      </c>
      <c r="E60" s="168">
        <f t="shared" si="13"/>
        <v>100</v>
      </c>
      <c r="F60" s="173">
        <v>26</v>
      </c>
      <c r="G60" s="167">
        <f t="shared" si="14"/>
        <v>0.05</v>
      </c>
      <c r="H60" s="167">
        <f t="shared" si="9"/>
        <v>56168</v>
      </c>
      <c r="I60" s="168">
        <f t="shared" si="15"/>
        <v>99.9</v>
      </c>
      <c r="J60" s="173">
        <v>0</v>
      </c>
      <c r="K60" s="167">
        <f t="shared" si="16"/>
        <v>0</v>
      </c>
      <c r="L60" s="167">
        <f t="shared" si="10"/>
        <v>100</v>
      </c>
      <c r="M60" s="168">
        <f t="shared" si="17"/>
        <v>100</v>
      </c>
      <c r="N60" s="173">
        <v>15</v>
      </c>
      <c r="O60" s="167">
        <f t="shared" si="18"/>
        <v>0.03</v>
      </c>
      <c r="P60" s="167">
        <f t="shared" si="11"/>
        <v>59959</v>
      </c>
      <c r="Q60" s="168">
        <f t="shared" si="19"/>
        <v>99.97</v>
      </c>
    </row>
    <row r="61" spans="1:17" ht="14.45" customHeight="1">
      <c r="A61" s="165">
        <v>7</v>
      </c>
      <c r="B61" s="173">
        <v>0</v>
      </c>
      <c r="C61" s="167">
        <f t="shared" si="12"/>
        <v>0</v>
      </c>
      <c r="D61" s="167">
        <f t="shared" si="8"/>
        <v>78</v>
      </c>
      <c r="E61" s="168">
        <f t="shared" si="13"/>
        <v>100</v>
      </c>
      <c r="F61" s="173">
        <v>18</v>
      </c>
      <c r="G61" s="167">
        <f t="shared" si="14"/>
        <v>0.03</v>
      </c>
      <c r="H61" s="167">
        <f t="shared" si="9"/>
        <v>56186</v>
      </c>
      <c r="I61" s="168">
        <f t="shared" si="15"/>
        <v>99.94</v>
      </c>
      <c r="J61" s="173">
        <v>0</v>
      </c>
      <c r="K61" s="167">
        <f t="shared" si="16"/>
        <v>0</v>
      </c>
      <c r="L61" s="167">
        <f t="shared" si="10"/>
        <v>100</v>
      </c>
      <c r="M61" s="168">
        <f t="shared" si="17"/>
        <v>100</v>
      </c>
      <c r="N61" s="173">
        <v>4</v>
      </c>
      <c r="O61" s="167">
        <f t="shared" si="18"/>
        <v>0.01</v>
      </c>
      <c r="P61" s="167">
        <f t="shared" si="11"/>
        <v>59963</v>
      </c>
      <c r="Q61" s="168">
        <f t="shared" si="19"/>
        <v>99.98</v>
      </c>
    </row>
    <row r="62" spans="1:17" ht="14.45" customHeight="1" thickBot="1">
      <c r="A62" s="169">
        <v>6</v>
      </c>
      <c r="B62" s="174">
        <v>0</v>
      </c>
      <c r="C62" s="171">
        <f t="shared" si="12"/>
        <v>0</v>
      </c>
      <c r="D62" s="171">
        <f t="shared" si="8"/>
        <v>78</v>
      </c>
      <c r="E62" s="172">
        <f t="shared" si="13"/>
        <v>100</v>
      </c>
      <c r="F62" s="174">
        <v>12</v>
      </c>
      <c r="G62" s="171">
        <f t="shared" si="14"/>
        <v>0.02</v>
      </c>
      <c r="H62" s="171">
        <f t="shared" si="9"/>
        <v>56198</v>
      </c>
      <c r="I62" s="172">
        <f t="shared" si="15"/>
        <v>99.96</v>
      </c>
      <c r="J62" s="174">
        <v>0</v>
      </c>
      <c r="K62" s="171">
        <f t="shared" si="16"/>
        <v>0</v>
      </c>
      <c r="L62" s="171">
        <f t="shared" si="10"/>
        <v>100</v>
      </c>
      <c r="M62" s="172">
        <f t="shared" si="17"/>
        <v>100</v>
      </c>
      <c r="N62" s="174">
        <v>3</v>
      </c>
      <c r="O62" s="171">
        <f t="shared" si="18"/>
        <v>0.01</v>
      </c>
      <c r="P62" s="171">
        <f t="shared" si="11"/>
        <v>59966</v>
      </c>
      <c r="Q62" s="172">
        <f t="shared" si="19"/>
        <v>99.99</v>
      </c>
    </row>
    <row r="63" spans="1:17" ht="14.45" customHeight="1">
      <c r="A63" s="161">
        <v>5</v>
      </c>
      <c r="B63" s="175">
        <v>0</v>
      </c>
      <c r="C63" s="163">
        <f t="shared" si="12"/>
        <v>0</v>
      </c>
      <c r="D63" s="163">
        <f t="shared" si="8"/>
        <v>78</v>
      </c>
      <c r="E63" s="164">
        <f t="shared" si="13"/>
        <v>100</v>
      </c>
      <c r="F63" s="175">
        <v>13</v>
      </c>
      <c r="G63" s="163">
        <f t="shared" si="14"/>
        <v>0.02</v>
      </c>
      <c r="H63" s="163">
        <f t="shared" si="9"/>
        <v>56211</v>
      </c>
      <c r="I63" s="164">
        <f t="shared" si="15"/>
        <v>99.98</v>
      </c>
      <c r="J63" s="175">
        <v>0</v>
      </c>
      <c r="K63" s="163">
        <f t="shared" si="16"/>
        <v>0</v>
      </c>
      <c r="L63" s="163">
        <f t="shared" si="10"/>
        <v>100</v>
      </c>
      <c r="M63" s="164">
        <f t="shared" si="17"/>
        <v>100</v>
      </c>
      <c r="N63" s="175">
        <v>4</v>
      </c>
      <c r="O63" s="163">
        <f t="shared" si="18"/>
        <v>0.01</v>
      </c>
      <c r="P63" s="163">
        <f t="shared" si="11"/>
        <v>59970</v>
      </c>
      <c r="Q63" s="164">
        <f t="shared" si="19"/>
        <v>99.99</v>
      </c>
    </row>
    <row r="64" spans="1:17" ht="14.45" customHeight="1">
      <c r="A64" s="165">
        <v>4</v>
      </c>
      <c r="B64" s="173">
        <v>0</v>
      </c>
      <c r="C64" s="167">
        <f t="shared" si="12"/>
        <v>0</v>
      </c>
      <c r="D64" s="167">
        <f t="shared" si="8"/>
        <v>78</v>
      </c>
      <c r="E64" s="168">
        <f t="shared" si="13"/>
        <v>100</v>
      </c>
      <c r="F64" s="173">
        <v>7</v>
      </c>
      <c r="G64" s="167">
        <f t="shared" si="14"/>
        <v>0.01</v>
      </c>
      <c r="H64" s="167">
        <f t="shared" si="9"/>
        <v>56218</v>
      </c>
      <c r="I64" s="168">
        <f t="shared" si="15"/>
        <v>99.99</v>
      </c>
      <c r="J64" s="173">
        <v>0</v>
      </c>
      <c r="K64" s="167">
        <f t="shared" si="16"/>
        <v>0</v>
      </c>
      <c r="L64" s="167">
        <f t="shared" si="10"/>
        <v>100</v>
      </c>
      <c r="M64" s="168">
        <f t="shared" si="17"/>
        <v>100</v>
      </c>
      <c r="N64" s="173">
        <v>2</v>
      </c>
      <c r="O64" s="167">
        <f t="shared" si="18"/>
        <v>0</v>
      </c>
      <c r="P64" s="167">
        <f t="shared" si="11"/>
        <v>59972</v>
      </c>
      <c r="Q64" s="168">
        <f t="shared" si="19"/>
        <v>100</v>
      </c>
    </row>
    <row r="65" spans="1:17" ht="14.45" customHeight="1">
      <c r="A65" s="165">
        <v>3</v>
      </c>
      <c r="B65" s="173">
        <v>0</v>
      </c>
      <c r="C65" s="167">
        <f t="shared" si="12"/>
        <v>0</v>
      </c>
      <c r="D65" s="167">
        <f t="shared" si="8"/>
        <v>78</v>
      </c>
      <c r="E65" s="168">
        <f t="shared" si="13"/>
        <v>100</v>
      </c>
      <c r="F65" s="173">
        <v>1</v>
      </c>
      <c r="G65" s="167">
        <f t="shared" si="14"/>
        <v>0</v>
      </c>
      <c r="H65" s="167">
        <f t="shared" si="9"/>
        <v>56219</v>
      </c>
      <c r="I65" s="168">
        <f t="shared" si="15"/>
        <v>99.99</v>
      </c>
      <c r="J65" s="173">
        <v>0</v>
      </c>
      <c r="K65" s="167">
        <f t="shared" si="16"/>
        <v>0</v>
      </c>
      <c r="L65" s="167">
        <f t="shared" si="10"/>
        <v>100</v>
      </c>
      <c r="M65" s="168">
        <f t="shared" si="17"/>
        <v>100</v>
      </c>
      <c r="N65" s="173">
        <v>0</v>
      </c>
      <c r="O65" s="167">
        <f t="shared" si="18"/>
        <v>0</v>
      </c>
      <c r="P65" s="167">
        <f t="shared" si="11"/>
        <v>59972</v>
      </c>
      <c r="Q65" s="168">
        <f t="shared" si="19"/>
        <v>100</v>
      </c>
    </row>
    <row r="66" spans="1:17" ht="14.45" customHeight="1">
      <c r="A66" s="165">
        <v>2</v>
      </c>
      <c r="B66" s="173">
        <v>0</v>
      </c>
      <c r="C66" s="167">
        <f t="shared" si="12"/>
        <v>0</v>
      </c>
      <c r="D66" s="167">
        <f t="shared" si="8"/>
        <v>78</v>
      </c>
      <c r="E66" s="168">
        <f t="shared" si="13"/>
        <v>100</v>
      </c>
      <c r="F66" s="173">
        <v>3</v>
      </c>
      <c r="G66" s="167">
        <f t="shared" si="14"/>
        <v>0.01</v>
      </c>
      <c r="H66" s="167">
        <f t="shared" si="9"/>
        <v>56222</v>
      </c>
      <c r="I66" s="168">
        <f t="shared" si="15"/>
        <v>100</v>
      </c>
      <c r="J66" s="173">
        <v>0</v>
      </c>
      <c r="K66" s="167">
        <f t="shared" si="16"/>
        <v>0</v>
      </c>
      <c r="L66" s="167">
        <f t="shared" si="10"/>
        <v>100</v>
      </c>
      <c r="M66" s="168">
        <f t="shared" si="17"/>
        <v>100</v>
      </c>
      <c r="N66" s="173">
        <v>0</v>
      </c>
      <c r="O66" s="167">
        <f t="shared" si="18"/>
        <v>0</v>
      </c>
      <c r="P66" s="167">
        <f t="shared" si="11"/>
        <v>59972</v>
      </c>
      <c r="Q66" s="168">
        <f t="shared" si="19"/>
        <v>100</v>
      </c>
    </row>
    <row r="67" spans="1:17" ht="14.45" customHeight="1">
      <c r="A67" s="165">
        <v>1</v>
      </c>
      <c r="B67" s="173">
        <v>0</v>
      </c>
      <c r="C67" s="167">
        <f t="shared" si="12"/>
        <v>0</v>
      </c>
      <c r="D67" s="167">
        <f t="shared" si="8"/>
        <v>78</v>
      </c>
      <c r="E67" s="168">
        <f t="shared" si="13"/>
        <v>100</v>
      </c>
      <c r="F67" s="173">
        <v>0</v>
      </c>
      <c r="G67" s="167">
        <f t="shared" si="14"/>
        <v>0</v>
      </c>
      <c r="H67" s="167">
        <f t="shared" si="9"/>
        <v>56222</v>
      </c>
      <c r="I67" s="168">
        <f t="shared" si="15"/>
        <v>100</v>
      </c>
      <c r="J67" s="173">
        <v>0</v>
      </c>
      <c r="K67" s="167">
        <f t="shared" si="16"/>
        <v>0</v>
      </c>
      <c r="L67" s="167">
        <f t="shared" si="10"/>
        <v>100</v>
      </c>
      <c r="M67" s="168">
        <f t="shared" si="17"/>
        <v>100</v>
      </c>
      <c r="N67" s="173">
        <v>2</v>
      </c>
      <c r="O67" s="167">
        <f t="shared" si="18"/>
        <v>0</v>
      </c>
      <c r="P67" s="167">
        <f t="shared" si="11"/>
        <v>59974</v>
      </c>
      <c r="Q67" s="168">
        <f t="shared" si="19"/>
        <v>100</v>
      </c>
    </row>
    <row r="68" spans="1:17" ht="14.45" customHeight="1" thickBot="1">
      <c r="A68" s="169">
        <v>0</v>
      </c>
      <c r="B68" s="174">
        <v>0</v>
      </c>
      <c r="C68" s="171">
        <f t="shared" si="12"/>
        <v>0</v>
      </c>
      <c r="D68" s="171">
        <f t="shared" si="8"/>
        <v>78</v>
      </c>
      <c r="E68" s="172">
        <f t="shared" si="13"/>
        <v>100</v>
      </c>
      <c r="F68" s="174">
        <v>0</v>
      </c>
      <c r="G68" s="171">
        <f t="shared" si="14"/>
        <v>0</v>
      </c>
      <c r="H68" s="171">
        <f t="shared" si="9"/>
        <v>56222</v>
      </c>
      <c r="I68" s="172">
        <f t="shared" si="15"/>
        <v>100</v>
      </c>
      <c r="J68" s="174">
        <v>0</v>
      </c>
      <c r="K68" s="171">
        <f t="shared" si="16"/>
        <v>0</v>
      </c>
      <c r="L68" s="171">
        <f t="shared" si="10"/>
        <v>100</v>
      </c>
      <c r="M68" s="172">
        <f t="shared" si="17"/>
        <v>100</v>
      </c>
      <c r="N68" s="174">
        <v>0</v>
      </c>
      <c r="O68" s="171">
        <f t="shared" si="18"/>
        <v>0</v>
      </c>
      <c r="P68" s="171">
        <f t="shared" si="11"/>
        <v>59974</v>
      </c>
      <c r="Q68" s="172">
        <f t="shared" si="19"/>
        <v>100</v>
      </c>
    </row>
    <row r="69" spans="1:17" ht="14.45" customHeight="1">
      <c r="A69" s="176"/>
      <c r="B69" s="203" t="str">
        <f>"全校自然組人數："&amp;SUM(RSchCnt)&amp;"人"</f>
        <v>全校自然組人數：78人</v>
      </c>
      <c r="C69" s="177"/>
      <c r="D69" s="176"/>
      <c r="E69" s="176"/>
      <c r="F69" s="203" t="str">
        <f>" 全體自然組人數："&amp;SUM(RAllCnt)&amp;"人"</f>
        <v xml:space="preserve"> 全體自然組人數：56222人</v>
      </c>
      <c r="G69" s="177"/>
      <c r="H69" s="176"/>
      <c r="I69" s="176"/>
      <c r="J69" s="203" t="str">
        <f>"全校社會組人數："&amp;SUM(J8:J68)&amp;"人"</f>
        <v>全校社會組人數：100人</v>
      </c>
      <c r="N69" s="203" t="str">
        <f>" 全體社會組人數："&amp;SUM(N8:N68)&amp;"人"</f>
        <v xml:space="preserve"> 全體社會組人數：59974人</v>
      </c>
    </row>
  </sheetData>
  <mergeCells count="9">
    <mergeCell ref="A1:Q1"/>
    <mergeCell ref="A2:Q2"/>
    <mergeCell ref="A5:A7"/>
    <mergeCell ref="B5:I5"/>
    <mergeCell ref="J5:Q5"/>
    <mergeCell ref="B6:E6"/>
    <mergeCell ref="F6:I6"/>
    <mergeCell ref="J6:M6"/>
    <mergeCell ref="N6:Q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0" sqref="D20"/>
    </sheetView>
  </sheetViews>
  <sheetFormatPr defaultRowHeight="16.5"/>
  <cols>
    <col min="2" max="2" width="6.875" customWidth="1"/>
    <col min="3" max="3" width="9.75" customWidth="1"/>
    <col min="4" max="4" width="11.375" customWidth="1"/>
    <col min="5" max="7" width="9.125" bestFit="1" customWidth="1"/>
    <col min="8" max="8" width="13.125" bestFit="1" customWidth="1"/>
  </cols>
  <sheetData>
    <row r="1" spans="1:10" ht="55.5" customHeight="1">
      <c r="A1" s="232" t="s">
        <v>308</v>
      </c>
      <c r="B1" s="233"/>
      <c r="C1" s="233"/>
      <c r="D1" s="233"/>
      <c r="E1" s="233"/>
      <c r="F1" s="233"/>
      <c r="G1" s="233"/>
      <c r="H1" s="234"/>
    </row>
    <row r="2" spans="1:10" ht="30" customHeight="1">
      <c r="A2" s="4" t="s">
        <v>12</v>
      </c>
      <c r="B2" s="5" t="s">
        <v>13</v>
      </c>
      <c r="C2" s="4" t="s">
        <v>18</v>
      </c>
      <c r="D2" s="5" t="s">
        <v>14</v>
      </c>
      <c r="E2" s="5" t="s">
        <v>15</v>
      </c>
      <c r="F2" s="5" t="s">
        <v>16</v>
      </c>
      <c r="G2" s="5" t="s">
        <v>19</v>
      </c>
      <c r="H2" s="5" t="s">
        <v>17</v>
      </c>
    </row>
    <row r="3" spans="1:10" s="3" customFormat="1" ht="24.95" customHeight="1">
      <c r="A3" s="2" t="s">
        <v>0</v>
      </c>
      <c r="B3" s="2" t="s">
        <v>36</v>
      </c>
      <c r="C3" s="2" t="s">
        <v>583</v>
      </c>
      <c r="D3" s="2">
        <v>285.5</v>
      </c>
      <c r="E3" s="2">
        <v>48</v>
      </c>
      <c r="F3" s="2">
        <v>1</v>
      </c>
      <c r="G3" s="2">
        <v>1</v>
      </c>
      <c r="H3" s="2">
        <v>4499</v>
      </c>
    </row>
    <row r="4" spans="1:10" s="3" customFormat="1" ht="24.95" customHeight="1">
      <c r="A4" s="2" t="s">
        <v>0</v>
      </c>
      <c r="B4" s="2" t="s">
        <v>37</v>
      </c>
      <c r="C4" s="2" t="s">
        <v>584</v>
      </c>
      <c r="D4" s="2">
        <v>275.8</v>
      </c>
      <c r="E4" s="2">
        <v>46</v>
      </c>
      <c r="F4" s="2">
        <v>2</v>
      </c>
      <c r="G4" s="2">
        <v>2</v>
      </c>
      <c r="H4" s="2">
        <v>5935</v>
      </c>
    </row>
    <row r="5" spans="1:10" s="3" customFormat="1" ht="24.95" customHeight="1">
      <c r="A5" s="2" t="s">
        <v>1</v>
      </c>
      <c r="B5" s="2" t="s">
        <v>48</v>
      </c>
      <c r="C5" s="2" t="s">
        <v>585</v>
      </c>
      <c r="D5" s="2">
        <v>231.8</v>
      </c>
      <c r="E5" s="2">
        <v>41</v>
      </c>
      <c r="F5" s="2">
        <v>1</v>
      </c>
      <c r="G5" s="2">
        <v>3</v>
      </c>
      <c r="H5" s="2">
        <v>12735</v>
      </c>
    </row>
    <row r="6" spans="1:10" s="3" customFormat="1" ht="24.95" customHeight="1">
      <c r="A6" s="2" t="s">
        <v>1</v>
      </c>
      <c r="B6" s="2" t="s">
        <v>38</v>
      </c>
      <c r="C6" s="2" t="s">
        <v>586</v>
      </c>
      <c r="D6" s="2">
        <v>230.4</v>
      </c>
      <c r="E6" s="2">
        <v>40</v>
      </c>
      <c r="F6" s="2">
        <v>2</v>
      </c>
      <c r="G6" s="2">
        <v>4</v>
      </c>
      <c r="H6" s="2">
        <v>13901</v>
      </c>
    </row>
    <row r="7" spans="1:10" s="3" customFormat="1" ht="24.95" customHeight="1">
      <c r="A7" s="2" t="s">
        <v>0</v>
      </c>
      <c r="B7" s="2" t="s">
        <v>38</v>
      </c>
      <c r="C7" s="2" t="s">
        <v>587</v>
      </c>
      <c r="D7" s="2">
        <v>229.5</v>
      </c>
      <c r="E7" s="2">
        <v>39</v>
      </c>
      <c r="F7" s="2">
        <v>3</v>
      </c>
      <c r="G7" s="2">
        <v>5</v>
      </c>
      <c r="H7" s="2">
        <v>14775</v>
      </c>
    </row>
    <row r="8" spans="1:10" ht="21">
      <c r="A8" s="3"/>
      <c r="B8" s="3"/>
      <c r="C8" s="3"/>
      <c r="D8" s="3"/>
      <c r="E8" s="3"/>
      <c r="F8" s="3"/>
      <c r="G8" s="3"/>
      <c r="H8" s="3"/>
      <c r="J8" s="3"/>
    </row>
    <row r="9" spans="1:10" ht="21">
      <c r="A9" s="3"/>
      <c r="B9" s="3"/>
      <c r="C9" s="3"/>
      <c r="D9" s="3"/>
      <c r="E9" s="3"/>
      <c r="F9" s="3"/>
      <c r="G9" s="3"/>
      <c r="H9" s="3"/>
      <c r="J9" s="3"/>
    </row>
    <row r="10" spans="1:10" ht="52.5" customHeight="1">
      <c r="A10" s="232" t="s">
        <v>309</v>
      </c>
      <c r="B10" s="233"/>
      <c r="C10" s="233"/>
      <c r="D10" s="233"/>
      <c r="E10" s="233"/>
      <c r="F10" s="233"/>
      <c r="G10" s="233"/>
      <c r="H10" s="234"/>
      <c r="J10" s="3"/>
    </row>
    <row r="11" spans="1:10" ht="21">
      <c r="A11" s="4" t="s">
        <v>12</v>
      </c>
      <c r="B11" s="5" t="s">
        <v>13</v>
      </c>
      <c r="C11" s="4" t="s">
        <v>18</v>
      </c>
      <c r="D11" s="5" t="s">
        <v>14</v>
      </c>
      <c r="E11" s="5" t="s">
        <v>15</v>
      </c>
      <c r="F11" s="5" t="s">
        <v>16</v>
      </c>
      <c r="G11" s="5" t="s">
        <v>19</v>
      </c>
      <c r="H11" s="5" t="s">
        <v>17</v>
      </c>
      <c r="J11" s="3"/>
    </row>
    <row r="12" spans="1:10" ht="24.95" customHeight="1">
      <c r="A12" s="2" t="s">
        <v>3</v>
      </c>
      <c r="B12" s="2" t="s">
        <v>36</v>
      </c>
      <c r="C12" s="2" t="s">
        <v>588</v>
      </c>
      <c r="D12" s="2">
        <v>248</v>
      </c>
      <c r="E12" s="2">
        <v>43</v>
      </c>
      <c r="F12" s="2">
        <v>1</v>
      </c>
      <c r="G12" s="2">
        <v>1</v>
      </c>
      <c r="H12" s="2">
        <v>7324</v>
      </c>
      <c r="J12" s="3"/>
    </row>
    <row r="13" spans="1:10" ht="24.95" customHeight="1">
      <c r="A13" s="2" t="s">
        <v>2</v>
      </c>
      <c r="B13" s="2" t="s">
        <v>47</v>
      </c>
      <c r="C13" s="2" t="s">
        <v>589</v>
      </c>
      <c r="D13" s="2">
        <v>240.3</v>
      </c>
      <c r="E13" s="2">
        <v>42</v>
      </c>
      <c r="F13" s="2">
        <v>1</v>
      </c>
      <c r="G13" s="2">
        <v>2</v>
      </c>
      <c r="H13" s="2">
        <v>9074</v>
      </c>
      <c r="J13" s="3"/>
    </row>
    <row r="14" spans="1:10" ht="24.95" customHeight="1">
      <c r="A14" s="2" t="s">
        <v>2</v>
      </c>
      <c r="B14" s="2" t="s">
        <v>48</v>
      </c>
      <c r="C14" s="2" t="s">
        <v>590</v>
      </c>
      <c r="D14" s="2">
        <v>229.8</v>
      </c>
      <c r="E14" s="2">
        <v>39</v>
      </c>
      <c r="F14" s="2">
        <v>2</v>
      </c>
      <c r="G14" s="2">
        <v>3</v>
      </c>
      <c r="H14" s="2">
        <v>13568</v>
      </c>
      <c r="J14" s="3"/>
    </row>
    <row r="15" spans="1:10" ht="24.95" customHeight="1">
      <c r="A15" s="2" t="s">
        <v>3</v>
      </c>
      <c r="B15" s="2" t="s">
        <v>161</v>
      </c>
      <c r="C15" s="2" t="s">
        <v>591</v>
      </c>
      <c r="D15" s="2">
        <v>229.1</v>
      </c>
      <c r="E15" s="2">
        <v>39</v>
      </c>
      <c r="F15" s="2">
        <v>2</v>
      </c>
      <c r="G15" s="2">
        <v>4</v>
      </c>
      <c r="H15" s="2">
        <v>13665</v>
      </c>
      <c r="J15" s="3"/>
    </row>
    <row r="16" spans="1:10" ht="24.95" customHeight="1">
      <c r="A16" s="2" t="s">
        <v>2</v>
      </c>
      <c r="B16" s="2" t="s">
        <v>45</v>
      </c>
      <c r="C16" s="2" t="s">
        <v>592</v>
      </c>
      <c r="D16" s="2">
        <v>228.4</v>
      </c>
      <c r="E16" s="2">
        <v>39</v>
      </c>
      <c r="F16" s="2">
        <v>3</v>
      </c>
      <c r="G16" s="2">
        <v>5</v>
      </c>
      <c r="H16" s="2">
        <v>13762</v>
      </c>
      <c r="J16" s="3"/>
    </row>
    <row r="17" spans="1:8" ht="21">
      <c r="A17" s="3"/>
      <c r="B17" s="3"/>
      <c r="C17" s="3"/>
      <c r="D17" s="3"/>
      <c r="E17" s="3"/>
      <c r="F17" s="3"/>
      <c r="G17" s="3"/>
      <c r="H17" s="3"/>
    </row>
    <row r="18" spans="1:8" ht="21">
      <c r="A18" s="3"/>
      <c r="B18" s="3"/>
      <c r="C18" s="3"/>
      <c r="D18" s="3"/>
      <c r="E18" s="3"/>
      <c r="F18" s="3"/>
      <c r="G18" s="3"/>
      <c r="H18" s="3"/>
    </row>
  </sheetData>
  <mergeCells count="2">
    <mergeCell ref="A1:H1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M1" sqref="M1:M1048576"/>
    </sheetView>
  </sheetViews>
  <sheetFormatPr defaultColWidth="10.5" defaultRowHeight="16.5"/>
  <cols>
    <col min="1" max="3" width="7.25" bestFit="1" customWidth="1"/>
    <col min="4" max="4" width="9.25" bestFit="1" customWidth="1"/>
    <col min="5" max="8" width="10" bestFit="1" customWidth="1"/>
    <col min="9" max="10" width="7.25" bestFit="1" customWidth="1"/>
    <col min="11" max="11" width="9.75" customWidth="1"/>
  </cols>
  <sheetData>
    <row r="1" spans="1:11" ht="20.25">
      <c r="A1" s="235" t="s">
        <v>577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42">
      <c r="A2" s="4" t="s">
        <v>255</v>
      </c>
      <c r="B2" s="4" t="s">
        <v>12</v>
      </c>
      <c r="C2" s="4" t="s">
        <v>13</v>
      </c>
      <c r="D2" s="4" t="s">
        <v>256</v>
      </c>
      <c r="E2" s="183" t="s">
        <v>578</v>
      </c>
      <c r="F2" s="183" t="s">
        <v>579</v>
      </c>
      <c r="G2" s="183" t="s">
        <v>580</v>
      </c>
      <c r="H2" s="183" t="s">
        <v>581</v>
      </c>
      <c r="I2" s="184" t="s">
        <v>257</v>
      </c>
      <c r="J2" s="184" t="s">
        <v>258</v>
      </c>
      <c r="K2" s="183" t="s">
        <v>259</v>
      </c>
    </row>
    <row r="3" spans="1:11" ht="19.5">
      <c r="A3" s="185">
        <v>3</v>
      </c>
      <c r="B3" s="185" t="s">
        <v>0</v>
      </c>
      <c r="C3" s="186" t="s">
        <v>36</v>
      </c>
      <c r="D3" s="185" t="s">
        <v>583</v>
      </c>
      <c r="E3" s="186">
        <v>285.5</v>
      </c>
      <c r="F3" s="186">
        <v>48</v>
      </c>
      <c r="G3" s="186">
        <v>137.9</v>
      </c>
      <c r="H3" s="186">
        <v>26</v>
      </c>
      <c r="I3" s="187">
        <v>147.6</v>
      </c>
      <c r="J3" s="187">
        <v>22</v>
      </c>
      <c r="K3" s="186">
        <v>1</v>
      </c>
    </row>
    <row r="4" spans="1:11" ht="19.5">
      <c r="A4" s="185">
        <v>3</v>
      </c>
      <c r="B4" s="185" t="s">
        <v>1</v>
      </c>
      <c r="C4" s="186" t="s">
        <v>46</v>
      </c>
      <c r="D4" s="185" t="s">
        <v>593</v>
      </c>
      <c r="E4" s="186">
        <v>189.4</v>
      </c>
      <c r="F4" s="186">
        <v>33</v>
      </c>
      <c r="G4" s="186">
        <v>141.4</v>
      </c>
      <c r="H4" s="186">
        <v>24</v>
      </c>
      <c r="I4" s="187">
        <v>48</v>
      </c>
      <c r="J4" s="187">
        <v>9</v>
      </c>
      <c r="K4" s="186">
        <v>2</v>
      </c>
    </row>
    <row r="5" spans="1:11" ht="19.5">
      <c r="A5" s="185">
        <v>3</v>
      </c>
      <c r="B5" s="185" t="s">
        <v>0</v>
      </c>
      <c r="C5" s="186" t="s">
        <v>524</v>
      </c>
      <c r="D5" s="185" t="s">
        <v>594</v>
      </c>
      <c r="E5" s="186">
        <v>181.2</v>
      </c>
      <c r="F5" s="186">
        <v>31</v>
      </c>
      <c r="G5" s="186">
        <v>124.2</v>
      </c>
      <c r="H5" s="186">
        <v>23</v>
      </c>
      <c r="I5" s="187">
        <v>56.999999999999986</v>
      </c>
      <c r="J5" s="187">
        <v>8</v>
      </c>
      <c r="K5" s="186">
        <v>3</v>
      </c>
    </row>
    <row r="6" spans="1:11">
      <c r="A6" t="s">
        <v>260</v>
      </c>
    </row>
    <row r="9" spans="1:11" ht="20.25" customHeight="1">
      <c r="A9" s="235" t="s">
        <v>582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spans="1:11" ht="42">
      <c r="A10" s="4" t="s">
        <v>255</v>
      </c>
      <c r="B10" s="4" t="s">
        <v>12</v>
      </c>
      <c r="C10" s="4" t="s">
        <v>13</v>
      </c>
      <c r="D10" s="4" t="s">
        <v>256</v>
      </c>
      <c r="E10" s="183" t="s">
        <v>578</v>
      </c>
      <c r="F10" s="183" t="s">
        <v>579</v>
      </c>
      <c r="G10" s="183" t="s">
        <v>580</v>
      </c>
      <c r="H10" s="183" t="s">
        <v>581</v>
      </c>
      <c r="I10" s="184" t="s">
        <v>257</v>
      </c>
      <c r="J10" s="184" t="s">
        <v>258</v>
      </c>
      <c r="K10" s="183" t="s">
        <v>259</v>
      </c>
    </row>
    <row r="11" spans="1:11" ht="19.5">
      <c r="A11" s="185">
        <v>3</v>
      </c>
      <c r="B11" s="185" t="s">
        <v>2</v>
      </c>
      <c r="C11" s="186" t="s">
        <v>265</v>
      </c>
      <c r="D11" s="185" t="s">
        <v>595</v>
      </c>
      <c r="E11" s="186">
        <v>212.2</v>
      </c>
      <c r="F11" s="186">
        <v>37</v>
      </c>
      <c r="G11" s="186">
        <v>154.1</v>
      </c>
      <c r="H11" s="186">
        <v>27</v>
      </c>
      <c r="I11" s="187">
        <v>58.099999999999994</v>
      </c>
      <c r="J11" s="187">
        <v>10</v>
      </c>
      <c r="K11" s="186">
        <v>1</v>
      </c>
    </row>
    <row r="12" spans="1:11" ht="19.5">
      <c r="A12" s="185">
        <v>3</v>
      </c>
      <c r="B12" s="185" t="s">
        <v>3</v>
      </c>
      <c r="C12" s="186" t="s">
        <v>48</v>
      </c>
      <c r="D12" s="185" t="s">
        <v>596</v>
      </c>
      <c r="E12" s="186">
        <v>202.6</v>
      </c>
      <c r="F12" s="186">
        <v>35</v>
      </c>
      <c r="G12" s="186">
        <v>158.19999999999999</v>
      </c>
      <c r="H12" s="186">
        <v>29</v>
      </c>
      <c r="I12" s="187">
        <v>44.400000000000006</v>
      </c>
      <c r="J12" s="187">
        <v>6</v>
      </c>
      <c r="K12" s="186">
        <v>2</v>
      </c>
    </row>
    <row r="13" spans="1:11" ht="19.5">
      <c r="A13" s="185">
        <v>3</v>
      </c>
      <c r="B13" s="185" t="s">
        <v>3</v>
      </c>
      <c r="C13" s="186" t="s">
        <v>144</v>
      </c>
      <c r="D13" s="185" t="s">
        <v>597</v>
      </c>
      <c r="E13" s="186">
        <v>200.2</v>
      </c>
      <c r="F13" s="186">
        <v>35</v>
      </c>
      <c r="G13" s="186">
        <v>158.69999999999999</v>
      </c>
      <c r="H13" s="186">
        <v>28</v>
      </c>
      <c r="I13" s="187">
        <v>41.5</v>
      </c>
      <c r="J13" s="187">
        <v>7</v>
      </c>
      <c r="K13" s="186">
        <v>3</v>
      </c>
    </row>
    <row r="14" spans="1:11">
      <c r="A14" t="s">
        <v>261</v>
      </c>
    </row>
  </sheetData>
  <mergeCells count="2">
    <mergeCell ref="A1:K1"/>
    <mergeCell ref="A9:K9"/>
  </mergeCells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workbookViewId="0">
      <selection activeCell="AC1" sqref="AC1:AC1048576"/>
    </sheetView>
  </sheetViews>
  <sheetFormatPr defaultRowHeight="16.5"/>
  <cols>
    <col min="1" max="2" width="6.625" customWidth="1"/>
    <col min="3" max="3" width="10.625" customWidth="1"/>
    <col min="4" max="22" width="6.625" customWidth="1"/>
    <col min="23" max="24" width="7.125" customWidth="1"/>
    <col min="25" max="30" width="6.625" customWidth="1"/>
    <col min="257" max="258" width="6.625" customWidth="1"/>
    <col min="259" max="259" width="10.625" customWidth="1"/>
    <col min="260" max="278" width="6.625" customWidth="1"/>
    <col min="279" max="280" width="7.125" customWidth="1"/>
    <col min="281" max="286" width="6.625" customWidth="1"/>
    <col min="513" max="514" width="6.625" customWidth="1"/>
    <col min="515" max="515" width="10.625" customWidth="1"/>
    <col min="516" max="534" width="6.625" customWidth="1"/>
    <col min="535" max="536" width="7.125" customWidth="1"/>
    <col min="537" max="542" width="6.625" customWidth="1"/>
    <col min="769" max="770" width="6.625" customWidth="1"/>
    <col min="771" max="771" width="10.625" customWidth="1"/>
    <col min="772" max="790" width="6.625" customWidth="1"/>
    <col min="791" max="792" width="7.125" customWidth="1"/>
    <col min="793" max="798" width="6.625" customWidth="1"/>
    <col min="1025" max="1026" width="6.625" customWidth="1"/>
    <col min="1027" max="1027" width="10.625" customWidth="1"/>
    <col min="1028" max="1046" width="6.625" customWidth="1"/>
    <col min="1047" max="1048" width="7.125" customWidth="1"/>
    <col min="1049" max="1054" width="6.625" customWidth="1"/>
    <col min="1281" max="1282" width="6.625" customWidth="1"/>
    <col min="1283" max="1283" width="10.625" customWidth="1"/>
    <col min="1284" max="1302" width="6.625" customWidth="1"/>
    <col min="1303" max="1304" width="7.125" customWidth="1"/>
    <col min="1305" max="1310" width="6.625" customWidth="1"/>
    <col min="1537" max="1538" width="6.625" customWidth="1"/>
    <col min="1539" max="1539" width="10.625" customWidth="1"/>
    <col min="1540" max="1558" width="6.625" customWidth="1"/>
    <col min="1559" max="1560" width="7.125" customWidth="1"/>
    <col min="1561" max="1566" width="6.625" customWidth="1"/>
    <col min="1793" max="1794" width="6.625" customWidth="1"/>
    <col min="1795" max="1795" width="10.625" customWidth="1"/>
    <col min="1796" max="1814" width="6.625" customWidth="1"/>
    <col min="1815" max="1816" width="7.125" customWidth="1"/>
    <col min="1817" max="1822" width="6.625" customWidth="1"/>
    <col min="2049" max="2050" width="6.625" customWidth="1"/>
    <col min="2051" max="2051" width="10.625" customWidth="1"/>
    <col min="2052" max="2070" width="6.625" customWidth="1"/>
    <col min="2071" max="2072" width="7.125" customWidth="1"/>
    <col min="2073" max="2078" width="6.625" customWidth="1"/>
    <col min="2305" max="2306" width="6.625" customWidth="1"/>
    <col min="2307" max="2307" width="10.625" customWidth="1"/>
    <col min="2308" max="2326" width="6.625" customWidth="1"/>
    <col min="2327" max="2328" width="7.125" customWidth="1"/>
    <col min="2329" max="2334" width="6.625" customWidth="1"/>
    <col min="2561" max="2562" width="6.625" customWidth="1"/>
    <col min="2563" max="2563" width="10.625" customWidth="1"/>
    <col min="2564" max="2582" width="6.625" customWidth="1"/>
    <col min="2583" max="2584" width="7.125" customWidth="1"/>
    <col min="2585" max="2590" width="6.625" customWidth="1"/>
    <col min="2817" max="2818" width="6.625" customWidth="1"/>
    <col min="2819" max="2819" width="10.625" customWidth="1"/>
    <col min="2820" max="2838" width="6.625" customWidth="1"/>
    <col min="2839" max="2840" width="7.125" customWidth="1"/>
    <col min="2841" max="2846" width="6.625" customWidth="1"/>
    <col min="3073" max="3074" width="6.625" customWidth="1"/>
    <col min="3075" max="3075" width="10.625" customWidth="1"/>
    <col min="3076" max="3094" width="6.625" customWidth="1"/>
    <col min="3095" max="3096" width="7.125" customWidth="1"/>
    <col min="3097" max="3102" width="6.625" customWidth="1"/>
    <col min="3329" max="3330" width="6.625" customWidth="1"/>
    <col min="3331" max="3331" width="10.625" customWidth="1"/>
    <col min="3332" max="3350" width="6.625" customWidth="1"/>
    <col min="3351" max="3352" width="7.125" customWidth="1"/>
    <col min="3353" max="3358" width="6.625" customWidth="1"/>
    <col min="3585" max="3586" width="6.625" customWidth="1"/>
    <col min="3587" max="3587" width="10.625" customWidth="1"/>
    <col min="3588" max="3606" width="6.625" customWidth="1"/>
    <col min="3607" max="3608" width="7.125" customWidth="1"/>
    <col min="3609" max="3614" width="6.625" customWidth="1"/>
    <col min="3841" max="3842" width="6.625" customWidth="1"/>
    <col min="3843" max="3843" width="10.625" customWidth="1"/>
    <col min="3844" max="3862" width="6.625" customWidth="1"/>
    <col min="3863" max="3864" width="7.125" customWidth="1"/>
    <col min="3865" max="3870" width="6.625" customWidth="1"/>
    <col min="4097" max="4098" width="6.625" customWidth="1"/>
    <col min="4099" max="4099" width="10.625" customWidth="1"/>
    <col min="4100" max="4118" width="6.625" customWidth="1"/>
    <col min="4119" max="4120" width="7.125" customWidth="1"/>
    <col min="4121" max="4126" width="6.625" customWidth="1"/>
    <col min="4353" max="4354" width="6.625" customWidth="1"/>
    <col min="4355" max="4355" width="10.625" customWidth="1"/>
    <col min="4356" max="4374" width="6.625" customWidth="1"/>
    <col min="4375" max="4376" width="7.125" customWidth="1"/>
    <col min="4377" max="4382" width="6.625" customWidth="1"/>
    <col min="4609" max="4610" width="6.625" customWidth="1"/>
    <col min="4611" max="4611" width="10.625" customWidth="1"/>
    <col min="4612" max="4630" width="6.625" customWidth="1"/>
    <col min="4631" max="4632" width="7.125" customWidth="1"/>
    <col min="4633" max="4638" width="6.625" customWidth="1"/>
    <col min="4865" max="4866" width="6.625" customWidth="1"/>
    <col min="4867" max="4867" width="10.625" customWidth="1"/>
    <col min="4868" max="4886" width="6.625" customWidth="1"/>
    <col min="4887" max="4888" width="7.125" customWidth="1"/>
    <col min="4889" max="4894" width="6.625" customWidth="1"/>
    <col min="5121" max="5122" width="6.625" customWidth="1"/>
    <col min="5123" max="5123" width="10.625" customWidth="1"/>
    <col min="5124" max="5142" width="6.625" customWidth="1"/>
    <col min="5143" max="5144" width="7.125" customWidth="1"/>
    <col min="5145" max="5150" width="6.625" customWidth="1"/>
    <col min="5377" max="5378" width="6.625" customWidth="1"/>
    <col min="5379" max="5379" width="10.625" customWidth="1"/>
    <col min="5380" max="5398" width="6.625" customWidth="1"/>
    <col min="5399" max="5400" width="7.125" customWidth="1"/>
    <col min="5401" max="5406" width="6.625" customWidth="1"/>
    <col min="5633" max="5634" width="6.625" customWidth="1"/>
    <col min="5635" max="5635" width="10.625" customWidth="1"/>
    <col min="5636" max="5654" width="6.625" customWidth="1"/>
    <col min="5655" max="5656" width="7.125" customWidth="1"/>
    <col min="5657" max="5662" width="6.625" customWidth="1"/>
    <col min="5889" max="5890" width="6.625" customWidth="1"/>
    <col min="5891" max="5891" width="10.625" customWidth="1"/>
    <col min="5892" max="5910" width="6.625" customWidth="1"/>
    <col min="5911" max="5912" width="7.125" customWidth="1"/>
    <col min="5913" max="5918" width="6.625" customWidth="1"/>
    <col min="6145" max="6146" width="6.625" customWidth="1"/>
    <col min="6147" max="6147" width="10.625" customWidth="1"/>
    <col min="6148" max="6166" width="6.625" customWidth="1"/>
    <col min="6167" max="6168" width="7.125" customWidth="1"/>
    <col min="6169" max="6174" width="6.625" customWidth="1"/>
    <col min="6401" max="6402" width="6.625" customWidth="1"/>
    <col min="6403" max="6403" width="10.625" customWidth="1"/>
    <col min="6404" max="6422" width="6.625" customWidth="1"/>
    <col min="6423" max="6424" width="7.125" customWidth="1"/>
    <col min="6425" max="6430" width="6.625" customWidth="1"/>
    <col min="6657" max="6658" width="6.625" customWidth="1"/>
    <col min="6659" max="6659" width="10.625" customWidth="1"/>
    <col min="6660" max="6678" width="6.625" customWidth="1"/>
    <col min="6679" max="6680" width="7.125" customWidth="1"/>
    <col min="6681" max="6686" width="6.625" customWidth="1"/>
    <col min="6913" max="6914" width="6.625" customWidth="1"/>
    <col min="6915" max="6915" width="10.625" customWidth="1"/>
    <col min="6916" max="6934" width="6.625" customWidth="1"/>
    <col min="6935" max="6936" width="7.125" customWidth="1"/>
    <col min="6937" max="6942" width="6.625" customWidth="1"/>
    <col min="7169" max="7170" width="6.625" customWidth="1"/>
    <col min="7171" max="7171" width="10.625" customWidth="1"/>
    <col min="7172" max="7190" width="6.625" customWidth="1"/>
    <col min="7191" max="7192" width="7.125" customWidth="1"/>
    <col min="7193" max="7198" width="6.625" customWidth="1"/>
    <col min="7425" max="7426" width="6.625" customWidth="1"/>
    <col min="7427" max="7427" width="10.625" customWidth="1"/>
    <col min="7428" max="7446" width="6.625" customWidth="1"/>
    <col min="7447" max="7448" width="7.125" customWidth="1"/>
    <col min="7449" max="7454" width="6.625" customWidth="1"/>
    <col min="7681" max="7682" width="6.625" customWidth="1"/>
    <col min="7683" max="7683" width="10.625" customWidth="1"/>
    <col min="7684" max="7702" width="6.625" customWidth="1"/>
    <col min="7703" max="7704" width="7.125" customWidth="1"/>
    <col min="7705" max="7710" width="6.625" customWidth="1"/>
    <col min="7937" max="7938" width="6.625" customWidth="1"/>
    <col min="7939" max="7939" width="10.625" customWidth="1"/>
    <col min="7940" max="7958" width="6.625" customWidth="1"/>
    <col min="7959" max="7960" width="7.125" customWidth="1"/>
    <col min="7961" max="7966" width="6.625" customWidth="1"/>
    <col min="8193" max="8194" width="6.625" customWidth="1"/>
    <col min="8195" max="8195" width="10.625" customWidth="1"/>
    <col min="8196" max="8214" width="6.625" customWidth="1"/>
    <col min="8215" max="8216" width="7.125" customWidth="1"/>
    <col min="8217" max="8222" width="6.625" customWidth="1"/>
    <col min="8449" max="8450" width="6.625" customWidth="1"/>
    <col min="8451" max="8451" width="10.625" customWidth="1"/>
    <col min="8452" max="8470" width="6.625" customWidth="1"/>
    <col min="8471" max="8472" width="7.125" customWidth="1"/>
    <col min="8473" max="8478" width="6.625" customWidth="1"/>
    <col min="8705" max="8706" width="6.625" customWidth="1"/>
    <col min="8707" max="8707" width="10.625" customWidth="1"/>
    <col min="8708" max="8726" width="6.625" customWidth="1"/>
    <col min="8727" max="8728" width="7.125" customWidth="1"/>
    <col min="8729" max="8734" width="6.625" customWidth="1"/>
    <col min="8961" max="8962" width="6.625" customWidth="1"/>
    <col min="8963" max="8963" width="10.625" customWidth="1"/>
    <col min="8964" max="8982" width="6.625" customWidth="1"/>
    <col min="8983" max="8984" width="7.125" customWidth="1"/>
    <col min="8985" max="8990" width="6.625" customWidth="1"/>
    <col min="9217" max="9218" width="6.625" customWidth="1"/>
    <col min="9219" max="9219" width="10.625" customWidth="1"/>
    <col min="9220" max="9238" width="6.625" customWidth="1"/>
    <col min="9239" max="9240" width="7.125" customWidth="1"/>
    <col min="9241" max="9246" width="6.625" customWidth="1"/>
    <col min="9473" max="9474" width="6.625" customWidth="1"/>
    <col min="9475" max="9475" width="10.625" customWidth="1"/>
    <col min="9476" max="9494" width="6.625" customWidth="1"/>
    <col min="9495" max="9496" width="7.125" customWidth="1"/>
    <col min="9497" max="9502" width="6.625" customWidth="1"/>
    <col min="9729" max="9730" width="6.625" customWidth="1"/>
    <col min="9731" max="9731" width="10.625" customWidth="1"/>
    <col min="9732" max="9750" width="6.625" customWidth="1"/>
    <col min="9751" max="9752" width="7.125" customWidth="1"/>
    <col min="9753" max="9758" width="6.625" customWidth="1"/>
    <col min="9985" max="9986" width="6.625" customWidth="1"/>
    <col min="9987" max="9987" width="10.625" customWidth="1"/>
    <col min="9988" max="10006" width="6.625" customWidth="1"/>
    <col min="10007" max="10008" width="7.125" customWidth="1"/>
    <col min="10009" max="10014" width="6.625" customWidth="1"/>
    <col min="10241" max="10242" width="6.625" customWidth="1"/>
    <col min="10243" max="10243" width="10.625" customWidth="1"/>
    <col min="10244" max="10262" width="6.625" customWidth="1"/>
    <col min="10263" max="10264" width="7.125" customWidth="1"/>
    <col min="10265" max="10270" width="6.625" customWidth="1"/>
    <col min="10497" max="10498" width="6.625" customWidth="1"/>
    <col min="10499" max="10499" width="10.625" customWidth="1"/>
    <col min="10500" max="10518" width="6.625" customWidth="1"/>
    <col min="10519" max="10520" width="7.125" customWidth="1"/>
    <col min="10521" max="10526" width="6.625" customWidth="1"/>
    <col min="10753" max="10754" width="6.625" customWidth="1"/>
    <col min="10755" max="10755" width="10.625" customWidth="1"/>
    <col min="10756" max="10774" width="6.625" customWidth="1"/>
    <col min="10775" max="10776" width="7.125" customWidth="1"/>
    <col min="10777" max="10782" width="6.625" customWidth="1"/>
    <col min="11009" max="11010" width="6.625" customWidth="1"/>
    <col min="11011" max="11011" width="10.625" customWidth="1"/>
    <col min="11012" max="11030" width="6.625" customWidth="1"/>
    <col min="11031" max="11032" width="7.125" customWidth="1"/>
    <col min="11033" max="11038" width="6.625" customWidth="1"/>
    <col min="11265" max="11266" width="6.625" customWidth="1"/>
    <col min="11267" max="11267" width="10.625" customWidth="1"/>
    <col min="11268" max="11286" width="6.625" customWidth="1"/>
    <col min="11287" max="11288" width="7.125" customWidth="1"/>
    <col min="11289" max="11294" width="6.625" customWidth="1"/>
    <col min="11521" max="11522" width="6.625" customWidth="1"/>
    <col min="11523" max="11523" width="10.625" customWidth="1"/>
    <col min="11524" max="11542" width="6.625" customWidth="1"/>
    <col min="11543" max="11544" width="7.125" customWidth="1"/>
    <col min="11545" max="11550" width="6.625" customWidth="1"/>
    <col min="11777" max="11778" width="6.625" customWidth="1"/>
    <col min="11779" max="11779" width="10.625" customWidth="1"/>
    <col min="11780" max="11798" width="6.625" customWidth="1"/>
    <col min="11799" max="11800" width="7.125" customWidth="1"/>
    <col min="11801" max="11806" width="6.625" customWidth="1"/>
    <col min="12033" max="12034" width="6.625" customWidth="1"/>
    <col min="12035" max="12035" width="10.625" customWidth="1"/>
    <col min="12036" max="12054" width="6.625" customWidth="1"/>
    <col min="12055" max="12056" width="7.125" customWidth="1"/>
    <col min="12057" max="12062" width="6.625" customWidth="1"/>
    <col min="12289" max="12290" width="6.625" customWidth="1"/>
    <col min="12291" max="12291" width="10.625" customWidth="1"/>
    <col min="12292" max="12310" width="6.625" customWidth="1"/>
    <col min="12311" max="12312" width="7.125" customWidth="1"/>
    <col min="12313" max="12318" width="6.625" customWidth="1"/>
    <col min="12545" max="12546" width="6.625" customWidth="1"/>
    <col min="12547" max="12547" width="10.625" customWidth="1"/>
    <col min="12548" max="12566" width="6.625" customWidth="1"/>
    <col min="12567" max="12568" width="7.125" customWidth="1"/>
    <col min="12569" max="12574" width="6.625" customWidth="1"/>
    <col min="12801" max="12802" width="6.625" customWidth="1"/>
    <col min="12803" max="12803" width="10.625" customWidth="1"/>
    <col min="12804" max="12822" width="6.625" customWidth="1"/>
    <col min="12823" max="12824" width="7.125" customWidth="1"/>
    <col min="12825" max="12830" width="6.625" customWidth="1"/>
    <col min="13057" max="13058" width="6.625" customWidth="1"/>
    <col min="13059" max="13059" width="10.625" customWidth="1"/>
    <col min="13060" max="13078" width="6.625" customWidth="1"/>
    <col min="13079" max="13080" width="7.125" customWidth="1"/>
    <col min="13081" max="13086" width="6.625" customWidth="1"/>
    <col min="13313" max="13314" width="6.625" customWidth="1"/>
    <col min="13315" max="13315" width="10.625" customWidth="1"/>
    <col min="13316" max="13334" width="6.625" customWidth="1"/>
    <col min="13335" max="13336" width="7.125" customWidth="1"/>
    <col min="13337" max="13342" width="6.625" customWidth="1"/>
    <col min="13569" max="13570" width="6.625" customWidth="1"/>
    <col min="13571" max="13571" width="10.625" customWidth="1"/>
    <col min="13572" max="13590" width="6.625" customWidth="1"/>
    <col min="13591" max="13592" width="7.125" customWidth="1"/>
    <col min="13593" max="13598" width="6.625" customWidth="1"/>
    <col min="13825" max="13826" width="6.625" customWidth="1"/>
    <col min="13827" max="13827" width="10.625" customWidth="1"/>
    <col min="13828" max="13846" width="6.625" customWidth="1"/>
    <col min="13847" max="13848" width="7.125" customWidth="1"/>
    <col min="13849" max="13854" width="6.625" customWidth="1"/>
    <col min="14081" max="14082" width="6.625" customWidth="1"/>
    <col min="14083" max="14083" width="10.625" customWidth="1"/>
    <col min="14084" max="14102" width="6.625" customWidth="1"/>
    <col min="14103" max="14104" width="7.125" customWidth="1"/>
    <col min="14105" max="14110" width="6.625" customWidth="1"/>
    <col min="14337" max="14338" width="6.625" customWidth="1"/>
    <col min="14339" max="14339" width="10.625" customWidth="1"/>
    <col min="14340" max="14358" width="6.625" customWidth="1"/>
    <col min="14359" max="14360" width="7.125" customWidth="1"/>
    <col min="14361" max="14366" width="6.625" customWidth="1"/>
    <col min="14593" max="14594" width="6.625" customWidth="1"/>
    <col min="14595" max="14595" width="10.625" customWidth="1"/>
    <col min="14596" max="14614" width="6.625" customWidth="1"/>
    <col min="14615" max="14616" width="7.125" customWidth="1"/>
    <col min="14617" max="14622" width="6.625" customWidth="1"/>
    <col min="14849" max="14850" width="6.625" customWidth="1"/>
    <col min="14851" max="14851" width="10.625" customWidth="1"/>
    <col min="14852" max="14870" width="6.625" customWidth="1"/>
    <col min="14871" max="14872" width="7.125" customWidth="1"/>
    <col min="14873" max="14878" width="6.625" customWidth="1"/>
    <col min="15105" max="15106" width="6.625" customWidth="1"/>
    <col min="15107" max="15107" width="10.625" customWidth="1"/>
    <col min="15108" max="15126" width="6.625" customWidth="1"/>
    <col min="15127" max="15128" width="7.125" customWidth="1"/>
    <col min="15129" max="15134" width="6.625" customWidth="1"/>
    <col min="15361" max="15362" width="6.625" customWidth="1"/>
    <col min="15363" max="15363" width="10.625" customWidth="1"/>
    <col min="15364" max="15382" width="6.625" customWidth="1"/>
    <col min="15383" max="15384" width="7.125" customWidth="1"/>
    <col min="15385" max="15390" width="6.625" customWidth="1"/>
    <col min="15617" max="15618" width="6.625" customWidth="1"/>
    <col min="15619" max="15619" width="10.625" customWidth="1"/>
    <col min="15620" max="15638" width="6.625" customWidth="1"/>
    <col min="15639" max="15640" width="7.125" customWidth="1"/>
    <col min="15641" max="15646" width="6.625" customWidth="1"/>
    <col min="15873" max="15874" width="6.625" customWidth="1"/>
    <col min="15875" max="15875" width="10.625" customWidth="1"/>
    <col min="15876" max="15894" width="6.625" customWidth="1"/>
    <col min="15895" max="15896" width="7.125" customWidth="1"/>
    <col min="15897" max="15902" width="6.625" customWidth="1"/>
    <col min="16129" max="16130" width="6.625" customWidth="1"/>
    <col min="16131" max="16131" width="10.625" customWidth="1"/>
    <col min="16132" max="16150" width="6.625" customWidth="1"/>
    <col min="16151" max="16152" width="7.125" customWidth="1"/>
    <col min="16153" max="16158" width="6.625" customWidth="1"/>
  </cols>
  <sheetData>
    <row r="1" spans="1:27" ht="20.25">
      <c r="A1" s="298" t="s">
        <v>536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20.25">
      <c r="A2" s="298" t="s">
        <v>537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>
      <c r="A3" s="299" t="s">
        <v>538</v>
      </c>
      <c r="B3" s="300"/>
      <c r="C3" s="300"/>
      <c r="D3" s="300"/>
      <c r="E3" s="300"/>
      <c r="F3" s="300"/>
      <c r="G3" s="300"/>
      <c r="H3" s="300"/>
      <c r="I3" s="299"/>
      <c r="J3" s="299"/>
      <c r="K3" s="299"/>
      <c r="L3" s="299"/>
      <c r="M3" s="299"/>
      <c r="N3" s="201"/>
      <c r="O3" s="201"/>
      <c r="P3" s="204"/>
      <c r="Q3" s="301"/>
      <c r="R3" s="302"/>
      <c r="S3" s="302"/>
      <c r="T3" s="302"/>
      <c r="U3" s="302"/>
      <c r="V3" s="302"/>
      <c r="W3" s="181"/>
      <c r="X3" s="181"/>
      <c r="Y3" s="181"/>
      <c r="Z3" s="181"/>
      <c r="AA3" s="181"/>
    </row>
    <row r="4" spans="1:27" ht="17.25" thickBot="1">
      <c r="A4" s="303" t="s">
        <v>539</v>
      </c>
      <c r="B4" s="303"/>
      <c r="C4" s="303"/>
      <c r="D4" s="303"/>
      <c r="E4" s="303"/>
      <c r="F4" s="303"/>
      <c r="G4" s="303"/>
      <c r="H4" s="303"/>
      <c r="I4" s="303" t="s">
        <v>540</v>
      </c>
      <c r="J4" s="303"/>
      <c r="K4" s="303"/>
      <c r="L4" s="303"/>
      <c r="M4" s="303"/>
      <c r="N4" s="206"/>
      <c r="O4" s="206"/>
      <c r="P4" s="206"/>
      <c r="Q4" s="236" t="s">
        <v>541</v>
      </c>
      <c r="R4" s="236"/>
      <c r="S4" s="236"/>
      <c r="T4" s="236"/>
      <c r="U4" s="236"/>
      <c r="V4" s="304" t="s">
        <v>542</v>
      </c>
      <c r="W4" s="304"/>
      <c r="X4" s="304"/>
      <c r="Y4" s="304"/>
      <c r="Z4" s="304"/>
      <c r="AA4" s="304"/>
    </row>
    <row r="5" spans="1:27">
      <c r="A5" s="305" t="s">
        <v>543</v>
      </c>
      <c r="B5" s="307" t="s">
        <v>544</v>
      </c>
      <c r="C5" s="309" t="s">
        <v>30</v>
      </c>
      <c r="D5" s="264" t="s">
        <v>20</v>
      </c>
      <c r="E5" s="254"/>
      <c r="F5" s="254"/>
      <c r="G5" s="254"/>
      <c r="H5" s="255"/>
      <c r="I5" s="264" t="s">
        <v>21</v>
      </c>
      <c r="J5" s="254"/>
      <c r="K5" s="254"/>
      <c r="L5" s="254"/>
      <c r="M5" s="255"/>
      <c r="N5" s="264" t="s">
        <v>22</v>
      </c>
      <c r="O5" s="254"/>
      <c r="P5" s="255"/>
      <c r="Q5" s="264" t="s">
        <v>545</v>
      </c>
      <c r="R5" s="254"/>
      <c r="S5" s="255"/>
      <c r="T5" s="295" t="s">
        <v>546</v>
      </c>
      <c r="U5" s="296"/>
      <c r="V5" s="296"/>
      <c r="W5" s="296"/>
      <c r="X5" s="296"/>
      <c r="Y5" s="296"/>
      <c r="Z5" s="296"/>
      <c r="AA5" s="297"/>
    </row>
    <row r="6" spans="1:27">
      <c r="A6" s="306"/>
      <c r="B6" s="308"/>
      <c r="C6" s="310"/>
      <c r="D6" s="291" t="s">
        <v>8</v>
      </c>
      <c r="E6" s="293" t="s">
        <v>547</v>
      </c>
      <c r="F6" s="293" t="s">
        <v>548</v>
      </c>
      <c r="G6" s="293" t="s">
        <v>549</v>
      </c>
      <c r="H6" s="282" t="s">
        <v>31</v>
      </c>
      <c r="I6" s="291" t="s">
        <v>8</v>
      </c>
      <c r="J6" s="293" t="s">
        <v>9</v>
      </c>
      <c r="K6" s="293" t="s">
        <v>26</v>
      </c>
      <c r="L6" s="293" t="s">
        <v>27</v>
      </c>
      <c r="M6" s="282" t="s">
        <v>31</v>
      </c>
      <c r="N6" s="291" t="s">
        <v>26</v>
      </c>
      <c r="O6" s="293" t="s">
        <v>27</v>
      </c>
      <c r="P6" s="282" t="s">
        <v>31</v>
      </c>
      <c r="Q6" s="291" t="s">
        <v>26</v>
      </c>
      <c r="R6" s="293" t="s">
        <v>27</v>
      </c>
      <c r="S6" s="282" t="s">
        <v>31</v>
      </c>
      <c r="T6" s="284" t="s">
        <v>11</v>
      </c>
      <c r="U6" s="286" t="s">
        <v>15</v>
      </c>
      <c r="V6" s="288" t="s">
        <v>32</v>
      </c>
      <c r="W6" s="289"/>
      <c r="X6" s="290"/>
      <c r="Y6" s="284" t="s">
        <v>33</v>
      </c>
      <c r="Z6" s="289"/>
      <c r="AA6" s="290"/>
    </row>
    <row r="7" spans="1:27" ht="17.25" thickBot="1">
      <c r="A7" s="292"/>
      <c r="B7" s="294"/>
      <c r="C7" s="283"/>
      <c r="D7" s="292"/>
      <c r="E7" s="294"/>
      <c r="F7" s="294"/>
      <c r="G7" s="294"/>
      <c r="H7" s="283"/>
      <c r="I7" s="292"/>
      <c r="J7" s="294"/>
      <c r="K7" s="294"/>
      <c r="L7" s="294"/>
      <c r="M7" s="283"/>
      <c r="N7" s="292"/>
      <c r="O7" s="294"/>
      <c r="P7" s="283"/>
      <c r="Q7" s="292"/>
      <c r="R7" s="294"/>
      <c r="S7" s="283"/>
      <c r="T7" s="285"/>
      <c r="U7" s="287"/>
      <c r="V7" s="6" t="s">
        <v>12</v>
      </c>
      <c r="W7" s="7" t="s">
        <v>34</v>
      </c>
      <c r="X7" s="8" t="s">
        <v>35</v>
      </c>
      <c r="Y7" s="9" t="s">
        <v>12</v>
      </c>
      <c r="Z7" s="7" t="s">
        <v>34</v>
      </c>
      <c r="AA7" s="8" t="s">
        <v>35</v>
      </c>
    </row>
    <row r="8" spans="1:27">
      <c r="A8" s="100" t="s">
        <v>0</v>
      </c>
      <c r="B8" s="11" t="s">
        <v>36</v>
      </c>
      <c r="C8" s="101" t="s">
        <v>583</v>
      </c>
      <c r="D8" s="102">
        <v>94</v>
      </c>
      <c r="E8" s="103">
        <v>27</v>
      </c>
      <c r="F8" s="103">
        <v>74</v>
      </c>
      <c r="G8" s="104">
        <v>14</v>
      </c>
      <c r="H8" s="105">
        <v>1</v>
      </c>
      <c r="I8" s="102">
        <v>46</v>
      </c>
      <c r="J8" s="103">
        <v>6.5</v>
      </c>
      <c r="K8" s="14">
        <v>52.5</v>
      </c>
      <c r="L8" s="104">
        <v>9</v>
      </c>
      <c r="M8" s="105">
        <v>3</v>
      </c>
      <c r="N8" s="102">
        <v>61</v>
      </c>
      <c r="O8" s="104">
        <v>12</v>
      </c>
      <c r="P8" s="104">
        <v>2</v>
      </c>
      <c r="Q8" s="102">
        <v>98</v>
      </c>
      <c r="R8" s="104">
        <v>13</v>
      </c>
      <c r="S8" s="104">
        <v>1</v>
      </c>
      <c r="T8" s="102">
        <v>285.5</v>
      </c>
      <c r="U8" s="105">
        <v>48</v>
      </c>
      <c r="V8" s="106">
        <v>1</v>
      </c>
      <c r="W8" s="104">
        <v>1</v>
      </c>
      <c r="X8" s="107">
        <v>4420</v>
      </c>
      <c r="Y8" s="108">
        <v>1</v>
      </c>
      <c r="Z8" s="104">
        <v>1</v>
      </c>
      <c r="AA8" s="105">
        <v>4499</v>
      </c>
    </row>
    <row r="9" spans="1:27">
      <c r="A9" s="100" t="s">
        <v>0</v>
      </c>
      <c r="B9" s="11" t="s">
        <v>37</v>
      </c>
      <c r="C9" s="101" t="s">
        <v>584</v>
      </c>
      <c r="D9" s="102">
        <v>70</v>
      </c>
      <c r="E9" s="103">
        <v>30</v>
      </c>
      <c r="F9" s="103">
        <v>65</v>
      </c>
      <c r="G9" s="104">
        <v>12</v>
      </c>
      <c r="H9" s="105">
        <v>7</v>
      </c>
      <c r="I9" s="102">
        <v>48</v>
      </c>
      <c r="J9" s="103">
        <v>10</v>
      </c>
      <c r="K9" s="14">
        <v>58</v>
      </c>
      <c r="L9" s="104">
        <v>10</v>
      </c>
      <c r="M9" s="105">
        <v>2</v>
      </c>
      <c r="N9" s="102">
        <v>64</v>
      </c>
      <c r="O9" s="104">
        <v>12</v>
      </c>
      <c r="P9" s="104">
        <v>1</v>
      </c>
      <c r="Q9" s="102">
        <v>88.8</v>
      </c>
      <c r="R9" s="104">
        <v>12</v>
      </c>
      <c r="S9" s="104">
        <v>2</v>
      </c>
      <c r="T9" s="102">
        <v>275.8</v>
      </c>
      <c r="U9" s="105">
        <v>46</v>
      </c>
      <c r="V9" s="106">
        <v>2</v>
      </c>
      <c r="W9" s="104">
        <v>2</v>
      </c>
      <c r="X9" s="107">
        <v>5609</v>
      </c>
      <c r="Y9" s="108">
        <v>2</v>
      </c>
      <c r="Z9" s="104">
        <v>2</v>
      </c>
      <c r="AA9" s="105">
        <v>5935</v>
      </c>
    </row>
    <row r="10" spans="1:27">
      <c r="A10" s="100" t="s">
        <v>0</v>
      </c>
      <c r="B10" s="11" t="s">
        <v>38</v>
      </c>
      <c r="C10" s="101" t="s">
        <v>587</v>
      </c>
      <c r="D10" s="102">
        <v>64</v>
      </c>
      <c r="E10" s="103">
        <v>29</v>
      </c>
      <c r="F10" s="103">
        <v>61</v>
      </c>
      <c r="G10" s="104">
        <v>12</v>
      </c>
      <c r="H10" s="105">
        <v>11</v>
      </c>
      <c r="I10" s="102">
        <v>29</v>
      </c>
      <c r="J10" s="103">
        <v>9.5</v>
      </c>
      <c r="K10" s="14">
        <v>38.5</v>
      </c>
      <c r="L10" s="104">
        <v>7</v>
      </c>
      <c r="M10" s="105">
        <v>11</v>
      </c>
      <c r="N10" s="102">
        <v>42</v>
      </c>
      <c r="O10" s="104">
        <v>8</v>
      </c>
      <c r="P10" s="104">
        <v>4</v>
      </c>
      <c r="Q10" s="102">
        <v>88</v>
      </c>
      <c r="R10" s="104">
        <v>12</v>
      </c>
      <c r="S10" s="104">
        <v>3</v>
      </c>
      <c r="T10" s="102">
        <v>229.5</v>
      </c>
      <c r="U10" s="105">
        <v>39</v>
      </c>
      <c r="V10" s="106">
        <v>3</v>
      </c>
      <c r="W10" s="104">
        <v>6</v>
      </c>
      <c r="X10" s="107">
        <v>14497</v>
      </c>
      <c r="Y10" s="108">
        <v>3</v>
      </c>
      <c r="Z10" s="104">
        <v>6</v>
      </c>
      <c r="AA10" s="105">
        <v>14775</v>
      </c>
    </row>
    <row r="11" spans="1:27">
      <c r="A11" s="100" t="s">
        <v>0</v>
      </c>
      <c r="B11" s="11" t="s">
        <v>39</v>
      </c>
      <c r="C11" s="101" t="s">
        <v>598</v>
      </c>
      <c r="D11" s="102">
        <v>73.599999999999994</v>
      </c>
      <c r="E11" s="103">
        <v>29</v>
      </c>
      <c r="F11" s="103">
        <v>65.8</v>
      </c>
      <c r="G11" s="104">
        <v>13</v>
      </c>
      <c r="H11" s="105">
        <v>5</v>
      </c>
      <c r="I11" s="102">
        <v>27</v>
      </c>
      <c r="J11" s="103">
        <v>9.5</v>
      </c>
      <c r="K11" s="14">
        <v>36.5</v>
      </c>
      <c r="L11" s="104">
        <v>7</v>
      </c>
      <c r="M11" s="105">
        <v>14</v>
      </c>
      <c r="N11" s="102">
        <v>47</v>
      </c>
      <c r="O11" s="104">
        <v>9</v>
      </c>
      <c r="P11" s="104">
        <v>3</v>
      </c>
      <c r="Q11" s="102">
        <v>75.2</v>
      </c>
      <c r="R11" s="104">
        <v>10</v>
      </c>
      <c r="S11" s="104">
        <v>5</v>
      </c>
      <c r="T11" s="102">
        <v>224.5</v>
      </c>
      <c r="U11" s="105">
        <v>39</v>
      </c>
      <c r="V11" s="106">
        <v>4</v>
      </c>
      <c r="W11" s="104">
        <v>8</v>
      </c>
      <c r="X11" s="107">
        <v>15771</v>
      </c>
      <c r="Y11" s="108">
        <v>4</v>
      </c>
      <c r="Z11" s="104">
        <v>8</v>
      </c>
      <c r="AA11" s="105">
        <v>15435</v>
      </c>
    </row>
    <row r="12" spans="1:27" ht="17.25" thickBot="1">
      <c r="A12" s="109" t="s">
        <v>0</v>
      </c>
      <c r="B12" s="22" t="s">
        <v>266</v>
      </c>
      <c r="C12" s="110" t="s">
        <v>599</v>
      </c>
      <c r="D12" s="111">
        <v>78.400000000000006</v>
      </c>
      <c r="E12" s="112">
        <v>27</v>
      </c>
      <c r="F12" s="112">
        <v>66.2</v>
      </c>
      <c r="G12" s="113">
        <v>13</v>
      </c>
      <c r="H12" s="114">
        <v>4</v>
      </c>
      <c r="I12" s="111">
        <v>53</v>
      </c>
      <c r="J12" s="112">
        <v>7</v>
      </c>
      <c r="K12" s="25">
        <v>60</v>
      </c>
      <c r="L12" s="113">
        <v>11</v>
      </c>
      <c r="M12" s="114">
        <v>1</v>
      </c>
      <c r="N12" s="111">
        <v>27</v>
      </c>
      <c r="O12" s="113">
        <v>5</v>
      </c>
      <c r="P12" s="113">
        <v>13</v>
      </c>
      <c r="Q12" s="111">
        <v>65.2</v>
      </c>
      <c r="R12" s="113">
        <v>9</v>
      </c>
      <c r="S12" s="113">
        <v>10</v>
      </c>
      <c r="T12" s="111">
        <v>218.4</v>
      </c>
      <c r="U12" s="114">
        <v>38</v>
      </c>
      <c r="V12" s="115">
        <v>5</v>
      </c>
      <c r="W12" s="113">
        <v>9</v>
      </c>
      <c r="X12" s="116">
        <v>17404</v>
      </c>
      <c r="Y12" s="117">
        <v>5</v>
      </c>
      <c r="Z12" s="113">
        <v>10</v>
      </c>
      <c r="AA12" s="114">
        <v>17058</v>
      </c>
    </row>
    <row r="13" spans="1:27">
      <c r="A13" s="100" t="s">
        <v>0</v>
      </c>
      <c r="B13" s="11" t="s">
        <v>143</v>
      </c>
      <c r="C13" s="101" t="s">
        <v>600</v>
      </c>
      <c r="D13" s="102">
        <v>80.8</v>
      </c>
      <c r="E13" s="103">
        <v>26</v>
      </c>
      <c r="F13" s="103">
        <v>66.400000000000006</v>
      </c>
      <c r="G13" s="104">
        <v>13</v>
      </c>
      <c r="H13" s="105">
        <v>3</v>
      </c>
      <c r="I13" s="102">
        <v>41</v>
      </c>
      <c r="J13" s="103">
        <v>10.5</v>
      </c>
      <c r="K13" s="14">
        <v>51.5</v>
      </c>
      <c r="L13" s="104">
        <v>9</v>
      </c>
      <c r="M13" s="105">
        <v>4</v>
      </c>
      <c r="N13" s="102">
        <v>20</v>
      </c>
      <c r="O13" s="104">
        <v>4</v>
      </c>
      <c r="P13" s="104">
        <v>25</v>
      </c>
      <c r="Q13" s="102">
        <v>69.2</v>
      </c>
      <c r="R13" s="104">
        <v>9</v>
      </c>
      <c r="S13" s="104">
        <v>7</v>
      </c>
      <c r="T13" s="102">
        <v>207.1</v>
      </c>
      <c r="U13" s="105">
        <v>35</v>
      </c>
      <c r="V13" s="106">
        <v>6</v>
      </c>
      <c r="W13" s="104">
        <v>11</v>
      </c>
      <c r="X13" s="107">
        <v>20719</v>
      </c>
      <c r="Y13" s="108">
        <v>6</v>
      </c>
      <c r="Z13" s="104">
        <v>12</v>
      </c>
      <c r="AA13" s="105">
        <v>21677</v>
      </c>
    </row>
    <row r="14" spans="1:27" ht="17.25" thickBot="1">
      <c r="A14" s="100" t="s">
        <v>0</v>
      </c>
      <c r="B14" s="11" t="s">
        <v>44</v>
      </c>
      <c r="C14" s="101" t="s">
        <v>601</v>
      </c>
      <c r="D14" s="102">
        <v>68</v>
      </c>
      <c r="E14" s="103">
        <v>27</v>
      </c>
      <c r="F14" s="103">
        <v>61</v>
      </c>
      <c r="G14" s="104">
        <v>12</v>
      </c>
      <c r="H14" s="105">
        <v>11</v>
      </c>
      <c r="I14" s="102">
        <v>25</v>
      </c>
      <c r="J14" s="103">
        <v>8</v>
      </c>
      <c r="K14" s="14">
        <v>33</v>
      </c>
      <c r="L14" s="104">
        <v>6</v>
      </c>
      <c r="M14" s="105">
        <v>15</v>
      </c>
      <c r="N14" s="102">
        <v>30</v>
      </c>
      <c r="O14" s="104">
        <v>6</v>
      </c>
      <c r="P14" s="104">
        <v>9</v>
      </c>
      <c r="Q14" s="102">
        <v>80</v>
      </c>
      <c r="R14" s="104">
        <v>11</v>
      </c>
      <c r="S14" s="104">
        <v>4</v>
      </c>
      <c r="T14" s="102">
        <v>204</v>
      </c>
      <c r="U14" s="105">
        <v>35</v>
      </c>
      <c r="V14" s="106">
        <v>7</v>
      </c>
      <c r="W14" s="104">
        <v>13</v>
      </c>
      <c r="X14" s="107">
        <v>21680</v>
      </c>
      <c r="Y14" s="108">
        <v>7</v>
      </c>
      <c r="Z14" s="104">
        <v>13</v>
      </c>
      <c r="AA14" s="105">
        <v>22054</v>
      </c>
    </row>
    <row r="15" spans="1:27">
      <c r="A15" s="148" t="s">
        <v>550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</row>
    <row r="16" spans="1:27">
      <c r="A16" s="274" t="s">
        <v>50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</row>
    <row r="17" spans="1:27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</row>
    <row r="18" spans="1:27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</row>
    <row r="19" spans="1:27" ht="21" thickBot="1">
      <c r="A19" s="275" t="s">
        <v>155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178"/>
      <c r="R19" s="178"/>
      <c r="S19" s="178"/>
      <c r="T19" s="178"/>
      <c r="U19" s="149"/>
      <c r="V19" s="149"/>
      <c r="W19" s="149"/>
      <c r="X19" s="149"/>
      <c r="Y19" s="149"/>
      <c r="Z19" s="149"/>
      <c r="AA19" s="149"/>
    </row>
    <row r="20" spans="1:27">
      <c r="A20" s="276"/>
      <c r="B20" s="277"/>
      <c r="C20" s="278"/>
      <c r="D20" s="253" t="s">
        <v>20</v>
      </c>
      <c r="E20" s="262"/>
      <c r="F20" s="262"/>
      <c r="G20" s="262"/>
      <c r="H20" s="263"/>
      <c r="I20" s="253" t="s">
        <v>21</v>
      </c>
      <c r="J20" s="262"/>
      <c r="K20" s="262"/>
      <c r="L20" s="262"/>
      <c r="M20" s="263"/>
      <c r="N20" s="253" t="s">
        <v>22</v>
      </c>
      <c r="O20" s="262"/>
      <c r="P20" s="263"/>
      <c r="Q20" s="264" t="s">
        <v>545</v>
      </c>
      <c r="R20" s="254"/>
      <c r="S20" s="255"/>
      <c r="T20" s="265" t="s">
        <v>551</v>
      </c>
      <c r="U20" s="266"/>
      <c r="V20" s="267"/>
      <c r="W20" s="1"/>
      <c r="X20" s="1"/>
      <c r="Y20" s="1"/>
      <c r="Z20" s="1"/>
      <c r="AA20" s="1"/>
    </row>
    <row r="21" spans="1:27" ht="17.25" thickBot="1">
      <c r="A21" s="279"/>
      <c r="B21" s="280"/>
      <c r="C21" s="281"/>
      <c r="D21" s="118" t="s">
        <v>8</v>
      </c>
      <c r="E21" s="119" t="s">
        <v>547</v>
      </c>
      <c r="F21" s="119" t="s">
        <v>26</v>
      </c>
      <c r="G21" s="119" t="s">
        <v>27</v>
      </c>
      <c r="H21" s="120" t="s">
        <v>10</v>
      </c>
      <c r="I21" s="118" t="s">
        <v>8</v>
      </c>
      <c r="J21" s="119" t="s">
        <v>9</v>
      </c>
      <c r="K21" s="119" t="s">
        <v>26</v>
      </c>
      <c r="L21" s="119" t="s">
        <v>27</v>
      </c>
      <c r="M21" s="120" t="s">
        <v>10</v>
      </c>
      <c r="N21" s="118" t="s">
        <v>26</v>
      </c>
      <c r="O21" s="119" t="s">
        <v>27</v>
      </c>
      <c r="P21" s="120" t="s">
        <v>10</v>
      </c>
      <c r="Q21" s="118" t="s">
        <v>26</v>
      </c>
      <c r="R21" s="119" t="s">
        <v>27</v>
      </c>
      <c r="S21" s="120" t="s">
        <v>10</v>
      </c>
      <c r="T21" s="121" t="s">
        <v>11</v>
      </c>
      <c r="U21" s="122" t="s">
        <v>15</v>
      </c>
      <c r="V21" s="123" t="s">
        <v>552</v>
      </c>
      <c r="W21" s="1"/>
      <c r="X21" s="1"/>
      <c r="Y21" s="1"/>
      <c r="Z21" s="1"/>
      <c r="AA21" s="1"/>
    </row>
    <row r="22" spans="1:27">
      <c r="A22" s="268" t="s">
        <v>127</v>
      </c>
      <c r="B22" s="269"/>
      <c r="C22" s="270"/>
      <c r="D22" s="124">
        <v>61.04</v>
      </c>
      <c r="E22" s="125">
        <v>24.21</v>
      </c>
      <c r="F22" s="125">
        <v>54.72</v>
      </c>
      <c r="G22" s="126"/>
      <c r="H22" s="127">
        <v>34</v>
      </c>
      <c r="I22" s="124">
        <v>24.71</v>
      </c>
      <c r="J22" s="125">
        <v>7.66</v>
      </c>
      <c r="K22" s="125">
        <v>32.369999999999997</v>
      </c>
      <c r="L22" s="126"/>
      <c r="M22" s="127">
        <v>34</v>
      </c>
      <c r="N22" s="124">
        <v>26.35</v>
      </c>
      <c r="O22" s="126"/>
      <c r="P22" s="127">
        <v>34</v>
      </c>
      <c r="Q22" s="124">
        <v>59.56</v>
      </c>
      <c r="R22" s="126"/>
      <c r="S22" s="127">
        <v>34</v>
      </c>
      <c r="T22" s="124">
        <v>173.01</v>
      </c>
      <c r="U22" s="128"/>
      <c r="V22" s="127">
        <v>34</v>
      </c>
      <c r="W22" s="1"/>
      <c r="X22" s="1"/>
      <c r="Y22" s="1"/>
      <c r="Z22" s="1"/>
      <c r="AA22" s="1"/>
    </row>
    <row r="23" spans="1:27">
      <c r="A23" s="271" t="s">
        <v>128</v>
      </c>
      <c r="B23" s="272"/>
      <c r="C23" s="273"/>
      <c r="D23" s="102">
        <v>11.9360386899441</v>
      </c>
      <c r="E23" s="103">
        <v>7.0957922305884296</v>
      </c>
      <c r="F23" s="103">
        <v>10.179124771077801</v>
      </c>
      <c r="G23" s="104"/>
      <c r="H23" s="129"/>
      <c r="I23" s="102">
        <v>10.193668301464699</v>
      </c>
      <c r="J23" s="103">
        <v>3.8528238133735599</v>
      </c>
      <c r="K23" s="103">
        <v>11.928009323315999</v>
      </c>
      <c r="L23" s="104"/>
      <c r="M23" s="129"/>
      <c r="N23" s="102">
        <v>12.175191748701399</v>
      </c>
      <c r="O23" s="104"/>
      <c r="P23" s="129"/>
      <c r="Q23" s="102">
        <v>14.5887852808752</v>
      </c>
      <c r="R23" s="104"/>
      <c r="S23" s="129"/>
      <c r="T23" s="102">
        <v>40.314801910953598</v>
      </c>
      <c r="U23" s="130"/>
      <c r="V23" s="129"/>
      <c r="W23" s="1"/>
      <c r="X23" s="1"/>
      <c r="Y23" s="1"/>
      <c r="Z23" s="1"/>
      <c r="AA23" s="1"/>
    </row>
    <row r="24" spans="1:27">
      <c r="A24" s="244" t="s">
        <v>129</v>
      </c>
      <c r="B24" s="258"/>
      <c r="C24" s="259"/>
      <c r="D24" s="102">
        <v>71.599999999999994</v>
      </c>
      <c r="E24" s="103">
        <v>30</v>
      </c>
      <c r="F24" s="103">
        <v>65.8</v>
      </c>
      <c r="G24" s="104">
        <v>13</v>
      </c>
      <c r="H24" s="131"/>
      <c r="I24" s="102">
        <v>32</v>
      </c>
      <c r="J24" s="103">
        <v>12</v>
      </c>
      <c r="K24" s="103">
        <v>43</v>
      </c>
      <c r="L24" s="104">
        <v>8</v>
      </c>
      <c r="M24" s="131"/>
      <c r="N24" s="102">
        <v>35</v>
      </c>
      <c r="O24" s="104">
        <v>7</v>
      </c>
      <c r="P24" s="131"/>
      <c r="Q24" s="102">
        <v>75.2</v>
      </c>
      <c r="R24" s="104">
        <v>10</v>
      </c>
      <c r="S24" s="131"/>
      <c r="T24" s="102">
        <v>218.4</v>
      </c>
      <c r="U24" s="130">
        <v>38</v>
      </c>
      <c r="V24" s="131"/>
      <c r="W24" s="1"/>
      <c r="X24" s="1"/>
      <c r="Y24" s="1"/>
      <c r="Z24" s="1"/>
      <c r="AA24" s="1"/>
    </row>
    <row r="25" spans="1:27">
      <c r="A25" s="244" t="s">
        <v>130</v>
      </c>
      <c r="B25" s="258"/>
      <c r="C25" s="259"/>
      <c r="D25" s="102">
        <v>67.2</v>
      </c>
      <c r="E25" s="103">
        <v>29</v>
      </c>
      <c r="F25" s="103">
        <v>61.8</v>
      </c>
      <c r="G25" s="104">
        <v>12</v>
      </c>
      <c r="H25" s="131"/>
      <c r="I25" s="102">
        <v>29</v>
      </c>
      <c r="J25" s="103">
        <v>10.5</v>
      </c>
      <c r="K25" s="103">
        <v>40.5</v>
      </c>
      <c r="L25" s="104">
        <v>7</v>
      </c>
      <c r="M25" s="131"/>
      <c r="N25" s="102">
        <v>30</v>
      </c>
      <c r="O25" s="104">
        <v>6</v>
      </c>
      <c r="P25" s="131"/>
      <c r="Q25" s="102">
        <v>68</v>
      </c>
      <c r="R25" s="104">
        <v>9</v>
      </c>
      <c r="S25" s="131"/>
      <c r="T25" s="102">
        <v>187</v>
      </c>
      <c r="U25" s="130">
        <v>33</v>
      </c>
      <c r="V25" s="131"/>
      <c r="W25" s="1"/>
      <c r="X25" s="1"/>
      <c r="Y25" s="1"/>
      <c r="Z25" s="1"/>
      <c r="AA25" s="1"/>
    </row>
    <row r="26" spans="1:27">
      <c r="A26" s="244" t="s">
        <v>131</v>
      </c>
      <c r="B26" s="258"/>
      <c r="C26" s="259"/>
      <c r="D26" s="102">
        <v>61.2</v>
      </c>
      <c r="E26" s="103">
        <v>26</v>
      </c>
      <c r="F26" s="103">
        <v>57</v>
      </c>
      <c r="G26" s="104">
        <v>11</v>
      </c>
      <c r="H26" s="131"/>
      <c r="I26" s="102">
        <v>23</v>
      </c>
      <c r="J26" s="103">
        <v>8.5</v>
      </c>
      <c r="K26" s="103">
        <v>31.5</v>
      </c>
      <c r="L26" s="104">
        <v>6</v>
      </c>
      <c r="M26" s="131"/>
      <c r="N26" s="102">
        <v>23</v>
      </c>
      <c r="O26" s="104">
        <v>5</v>
      </c>
      <c r="P26" s="131"/>
      <c r="Q26" s="102">
        <v>58.8</v>
      </c>
      <c r="R26" s="104">
        <v>8</v>
      </c>
      <c r="S26" s="131"/>
      <c r="T26" s="102">
        <v>172.1</v>
      </c>
      <c r="U26" s="130">
        <v>30</v>
      </c>
      <c r="V26" s="131"/>
      <c r="W26" s="1"/>
      <c r="X26" s="1"/>
      <c r="Y26" s="1"/>
      <c r="Z26" s="1"/>
      <c r="AA26" s="1"/>
    </row>
    <row r="27" spans="1:27">
      <c r="A27" s="244" t="s">
        <v>132</v>
      </c>
      <c r="B27" s="258"/>
      <c r="C27" s="259"/>
      <c r="D27" s="102">
        <v>56.4</v>
      </c>
      <c r="E27" s="103">
        <v>21</v>
      </c>
      <c r="F27" s="103">
        <v>47.2</v>
      </c>
      <c r="G27" s="104">
        <v>9</v>
      </c>
      <c r="H27" s="131"/>
      <c r="I27" s="102">
        <v>16</v>
      </c>
      <c r="J27" s="103">
        <v>6</v>
      </c>
      <c r="K27" s="103">
        <v>23</v>
      </c>
      <c r="L27" s="104">
        <v>4</v>
      </c>
      <c r="M27" s="131"/>
      <c r="N27" s="102">
        <v>20</v>
      </c>
      <c r="O27" s="104">
        <v>4</v>
      </c>
      <c r="P27" s="131"/>
      <c r="Q27" s="102">
        <v>48</v>
      </c>
      <c r="R27" s="104">
        <v>7</v>
      </c>
      <c r="S27" s="131"/>
      <c r="T27" s="102">
        <v>138.4</v>
      </c>
      <c r="U27" s="130">
        <v>24</v>
      </c>
      <c r="V27" s="131"/>
      <c r="W27" s="1"/>
      <c r="X27" s="1"/>
      <c r="Y27" s="1"/>
      <c r="Z27" s="1"/>
      <c r="AA27" s="1"/>
    </row>
    <row r="28" spans="1:27" ht="17.25" thickBot="1">
      <c r="A28" s="247" t="s">
        <v>133</v>
      </c>
      <c r="B28" s="260"/>
      <c r="C28" s="261"/>
      <c r="D28" s="111">
        <v>47.6</v>
      </c>
      <c r="E28" s="112">
        <v>16</v>
      </c>
      <c r="F28" s="112">
        <v>41.4</v>
      </c>
      <c r="G28" s="113">
        <v>8</v>
      </c>
      <c r="H28" s="132"/>
      <c r="I28" s="111">
        <v>15</v>
      </c>
      <c r="J28" s="112">
        <v>2</v>
      </c>
      <c r="K28" s="112">
        <v>19</v>
      </c>
      <c r="L28" s="113">
        <v>4</v>
      </c>
      <c r="M28" s="132"/>
      <c r="N28" s="111">
        <v>16</v>
      </c>
      <c r="O28" s="113">
        <v>3</v>
      </c>
      <c r="P28" s="132"/>
      <c r="Q28" s="111">
        <v>45.6</v>
      </c>
      <c r="R28" s="113">
        <v>6</v>
      </c>
      <c r="S28" s="132"/>
      <c r="T28" s="111">
        <v>132.6</v>
      </c>
      <c r="U28" s="133">
        <v>23</v>
      </c>
      <c r="V28" s="132"/>
      <c r="W28" s="1"/>
      <c r="X28" s="1"/>
      <c r="Y28" s="1"/>
      <c r="Z28" s="1"/>
      <c r="AA28" s="1"/>
    </row>
    <row r="29" spans="1:27">
      <c r="A29" s="253" t="s">
        <v>134</v>
      </c>
      <c r="B29" s="262"/>
      <c r="C29" s="263"/>
      <c r="D29" s="134">
        <v>62.1</v>
      </c>
      <c r="E29" s="135">
        <v>26.55</v>
      </c>
      <c r="F29" s="135">
        <v>57.61</v>
      </c>
      <c r="G29" s="136"/>
      <c r="H29" s="137">
        <v>146</v>
      </c>
      <c r="I29" s="134">
        <v>25.2</v>
      </c>
      <c r="J29" s="135">
        <v>7.82</v>
      </c>
      <c r="K29" s="135">
        <v>33.020000000000003</v>
      </c>
      <c r="L29" s="136"/>
      <c r="M29" s="137">
        <v>146</v>
      </c>
      <c r="N29" s="134">
        <v>25.05</v>
      </c>
      <c r="O29" s="136"/>
      <c r="P29" s="137">
        <v>146</v>
      </c>
      <c r="Q29" s="134">
        <v>56.76</v>
      </c>
      <c r="R29" s="136"/>
      <c r="S29" s="137">
        <v>78</v>
      </c>
      <c r="T29" s="134">
        <v>175.43</v>
      </c>
      <c r="U29" s="136"/>
      <c r="V29" s="137">
        <v>78</v>
      </c>
      <c r="W29" s="1"/>
      <c r="X29" s="1"/>
      <c r="Y29" s="1"/>
      <c r="Z29" s="1"/>
      <c r="AA29" s="1"/>
    </row>
    <row r="30" spans="1:27">
      <c r="A30" s="244" t="s">
        <v>135</v>
      </c>
      <c r="B30" s="256"/>
      <c r="C30" s="257"/>
      <c r="D30" s="138">
        <v>12.1304915686357</v>
      </c>
      <c r="E30" s="139">
        <v>5.7918263713709299</v>
      </c>
      <c r="F30" s="139">
        <v>9.9730656637795008</v>
      </c>
      <c r="G30" s="140"/>
      <c r="H30" s="141"/>
      <c r="I30" s="138">
        <v>10.8879052562536</v>
      </c>
      <c r="J30" s="139">
        <v>3.8429244099753199</v>
      </c>
      <c r="K30" s="139">
        <v>13.152143749781899</v>
      </c>
      <c r="L30" s="140"/>
      <c r="M30" s="141"/>
      <c r="N30" s="138">
        <v>9.50087632385112</v>
      </c>
      <c r="O30" s="140"/>
      <c r="P30" s="141"/>
      <c r="Q30" s="138">
        <v>14.6065403950087</v>
      </c>
      <c r="R30" s="140"/>
      <c r="S30" s="141"/>
      <c r="T30" s="138">
        <v>36.068987553532203</v>
      </c>
      <c r="U30" s="140"/>
      <c r="V30" s="141"/>
      <c r="W30" s="1"/>
      <c r="X30" s="1"/>
      <c r="Y30" s="1"/>
      <c r="Z30" s="1"/>
      <c r="AA30" s="1"/>
    </row>
    <row r="31" spans="1:27">
      <c r="A31" s="244" t="s">
        <v>553</v>
      </c>
      <c r="B31" s="256"/>
      <c r="C31" s="257"/>
      <c r="D31" s="138">
        <v>74.400000000000006</v>
      </c>
      <c r="E31" s="139">
        <v>32</v>
      </c>
      <c r="F31" s="139">
        <v>67</v>
      </c>
      <c r="G31" s="140">
        <v>13</v>
      </c>
      <c r="H31" s="142"/>
      <c r="I31" s="138">
        <v>41</v>
      </c>
      <c r="J31" s="139">
        <v>12</v>
      </c>
      <c r="K31" s="139">
        <v>51.5</v>
      </c>
      <c r="L31" s="140">
        <v>9</v>
      </c>
      <c r="M31" s="142"/>
      <c r="N31" s="138">
        <v>36</v>
      </c>
      <c r="O31" s="140">
        <v>7</v>
      </c>
      <c r="P31" s="142"/>
      <c r="Q31" s="138">
        <v>72.400000000000006</v>
      </c>
      <c r="R31" s="140">
        <v>10</v>
      </c>
      <c r="S31" s="142"/>
      <c r="T31" s="138">
        <v>218.1</v>
      </c>
      <c r="U31" s="140">
        <v>38</v>
      </c>
      <c r="V31" s="143"/>
      <c r="W31" s="1"/>
      <c r="X31" s="1"/>
      <c r="Y31" s="1"/>
      <c r="Z31" s="1"/>
      <c r="AA31" s="1"/>
    </row>
    <row r="32" spans="1:27">
      <c r="A32" s="244" t="s">
        <v>554</v>
      </c>
      <c r="B32" s="256"/>
      <c r="C32" s="257"/>
      <c r="D32" s="138">
        <v>68.8</v>
      </c>
      <c r="E32" s="139">
        <v>30</v>
      </c>
      <c r="F32" s="139">
        <v>63.8</v>
      </c>
      <c r="G32" s="140">
        <v>12</v>
      </c>
      <c r="H32" s="142"/>
      <c r="I32" s="138">
        <v>30</v>
      </c>
      <c r="J32" s="139">
        <v>10.5</v>
      </c>
      <c r="K32" s="139">
        <v>40.5</v>
      </c>
      <c r="L32" s="140">
        <v>7</v>
      </c>
      <c r="M32" s="142"/>
      <c r="N32" s="138">
        <v>30</v>
      </c>
      <c r="O32" s="140">
        <v>6</v>
      </c>
      <c r="P32" s="142"/>
      <c r="Q32" s="138">
        <v>65.2</v>
      </c>
      <c r="R32" s="140">
        <v>9</v>
      </c>
      <c r="S32" s="142"/>
      <c r="T32" s="138">
        <v>194.3</v>
      </c>
      <c r="U32" s="140">
        <v>34</v>
      </c>
      <c r="V32" s="143"/>
      <c r="W32" s="1"/>
      <c r="X32" s="1"/>
      <c r="Y32" s="1"/>
      <c r="Z32" s="1"/>
      <c r="AA32" s="1"/>
    </row>
    <row r="33" spans="1:27">
      <c r="A33" s="244" t="s">
        <v>555</v>
      </c>
      <c r="B33" s="256"/>
      <c r="C33" s="257"/>
      <c r="D33" s="138">
        <v>63.2</v>
      </c>
      <c r="E33" s="139">
        <v>28</v>
      </c>
      <c r="F33" s="139">
        <v>58.6</v>
      </c>
      <c r="G33" s="140">
        <v>11</v>
      </c>
      <c r="H33" s="142"/>
      <c r="I33" s="138">
        <v>23</v>
      </c>
      <c r="J33" s="139">
        <v>8</v>
      </c>
      <c r="K33" s="139">
        <v>31</v>
      </c>
      <c r="L33" s="140">
        <v>6</v>
      </c>
      <c r="M33" s="142"/>
      <c r="N33" s="138">
        <v>24</v>
      </c>
      <c r="O33" s="140">
        <v>5</v>
      </c>
      <c r="P33" s="142"/>
      <c r="Q33" s="138">
        <v>56.8</v>
      </c>
      <c r="R33" s="140">
        <v>8</v>
      </c>
      <c r="S33" s="142"/>
      <c r="T33" s="138">
        <v>174.2</v>
      </c>
      <c r="U33" s="140">
        <v>31</v>
      </c>
      <c r="V33" s="143"/>
      <c r="W33" s="1"/>
      <c r="X33" s="1"/>
      <c r="Y33" s="1"/>
      <c r="Z33" s="1"/>
      <c r="AA33" s="1"/>
    </row>
    <row r="34" spans="1:27">
      <c r="A34" s="244" t="s">
        <v>556</v>
      </c>
      <c r="B34" s="245"/>
      <c r="C34" s="246"/>
      <c r="D34" s="138">
        <v>57.6</v>
      </c>
      <c r="E34" s="139">
        <v>24</v>
      </c>
      <c r="F34" s="139">
        <v>54.8</v>
      </c>
      <c r="G34" s="140">
        <v>11</v>
      </c>
      <c r="H34" s="143"/>
      <c r="I34" s="138">
        <v>17</v>
      </c>
      <c r="J34" s="139">
        <v>5.5</v>
      </c>
      <c r="K34" s="139">
        <v>22.5</v>
      </c>
      <c r="L34" s="140">
        <v>4</v>
      </c>
      <c r="M34" s="143"/>
      <c r="N34" s="138">
        <v>19</v>
      </c>
      <c r="O34" s="140">
        <v>4</v>
      </c>
      <c r="P34" s="143"/>
      <c r="Q34" s="138">
        <v>46</v>
      </c>
      <c r="R34" s="140">
        <v>6</v>
      </c>
      <c r="S34" s="143"/>
      <c r="T34" s="138">
        <v>149.30000000000001</v>
      </c>
      <c r="U34" s="140">
        <v>26</v>
      </c>
      <c r="V34" s="143"/>
    </row>
    <row r="35" spans="1:27" ht="17.25" thickBot="1">
      <c r="A35" s="247" t="s">
        <v>557</v>
      </c>
      <c r="B35" s="248"/>
      <c r="C35" s="249"/>
      <c r="D35" s="144">
        <v>49.2</v>
      </c>
      <c r="E35" s="145">
        <v>21</v>
      </c>
      <c r="F35" s="145">
        <v>47.2</v>
      </c>
      <c r="G35" s="146">
        <v>9</v>
      </c>
      <c r="H35" s="147"/>
      <c r="I35" s="144">
        <v>14</v>
      </c>
      <c r="J35" s="145">
        <v>3</v>
      </c>
      <c r="K35" s="145">
        <v>19</v>
      </c>
      <c r="L35" s="146">
        <v>4</v>
      </c>
      <c r="M35" s="147"/>
      <c r="N35" s="144">
        <v>14</v>
      </c>
      <c r="O35" s="146">
        <v>3</v>
      </c>
      <c r="P35" s="147"/>
      <c r="Q35" s="144">
        <v>40.4</v>
      </c>
      <c r="R35" s="146">
        <v>6</v>
      </c>
      <c r="S35" s="147"/>
      <c r="T35" s="144">
        <v>134.80000000000001</v>
      </c>
      <c r="U35" s="146">
        <v>24</v>
      </c>
      <c r="V35" s="147"/>
    </row>
    <row r="36" spans="1:27">
      <c r="A36" s="253" t="s">
        <v>136</v>
      </c>
      <c r="B36" s="254"/>
      <c r="C36" s="255"/>
      <c r="D36" s="134">
        <v>65.14</v>
      </c>
      <c r="E36" s="135">
        <v>26.21</v>
      </c>
      <c r="F36" s="135">
        <v>58.77</v>
      </c>
      <c r="G36" s="136"/>
      <c r="H36" s="137">
        <v>75305</v>
      </c>
      <c r="I36" s="134">
        <v>32.46</v>
      </c>
      <c r="J36" s="135">
        <v>9.31</v>
      </c>
      <c r="K36" s="135">
        <v>41.78</v>
      </c>
      <c r="L36" s="136"/>
      <c r="M36" s="137">
        <v>75082</v>
      </c>
      <c r="N36" s="134">
        <v>30.08</v>
      </c>
      <c r="O36" s="136"/>
      <c r="P36" s="137">
        <v>74571</v>
      </c>
      <c r="Q36" s="134">
        <v>60.29</v>
      </c>
      <c r="R36" s="136"/>
      <c r="S36" s="137">
        <v>56222</v>
      </c>
      <c r="T36" s="134">
        <v>192.27</v>
      </c>
      <c r="U36" s="136"/>
      <c r="V36" s="137">
        <v>56222</v>
      </c>
    </row>
    <row r="37" spans="1:27">
      <c r="A37" s="244" t="s">
        <v>29</v>
      </c>
      <c r="B37" s="245"/>
      <c r="C37" s="246"/>
      <c r="D37" s="138">
        <v>14.634298208346999</v>
      </c>
      <c r="E37" s="139">
        <v>7.3445661262405997</v>
      </c>
      <c r="F37" s="139">
        <v>12.855854646321101</v>
      </c>
      <c r="G37" s="140"/>
      <c r="H37" s="141"/>
      <c r="I37" s="138">
        <v>14.7058937400689</v>
      </c>
      <c r="J37" s="139">
        <v>5.7975174827817497</v>
      </c>
      <c r="K37" s="139">
        <v>19.2675319058391</v>
      </c>
      <c r="L37" s="140"/>
      <c r="M37" s="141"/>
      <c r="N37" s="138">
        <v>14.9282119497593</v>
      </c>
      <c r="O37" s="140"/>
      <c r="P37" s="141"/>
      <c r="Q37" s="138">
        <v>22.055910623304101</v>
      </c>
      <c r="R37" s="140"/>
      <c r="S37" s="141"/>
      <c r="T37" s="138">
        <v>59.686818956648501</v>
      </c>
      <c r="U37" s="140"/>
      <c r="V37" s="141"/>
    </row>
    <row r="38" spans="1:27">
      <c r="A38" s="244" t="s">
        <v>558</v>
      </c>
      <c r="B38" s="245"/>
      <c r="C38" s="246"/>
      <c r="D38" s="138">
        <v>80.8</v>
      </c>
      <c r="E38" s="139">
        <v>33</v>
      </c>
      <c r="F38" s="139">
        <v>71.599999999999994</v>
      </c>
      <c r="G38" s="140">
        <v>14</v>
      </c>
      <c r="H38" s="143"/>
      <c r="I38" s="138">
        <v>53</v>
      </c>
      <c r="J38" s="139">
        <v>16.5</v>
      </c>
      <c r="K38" s="139">
        <v>68</v>
      </c>
      <c r="L38" s="140">
        <v>12</v>
      </c>
      <c r="M38" s="143"/>
      <c r="N38" s="138">
        <v>48</v>
      </c>
      <c r="O38" s="140">
        <v>9</v>
      </c>
      <c r="P38" s="143"/>
      <c r="Q38" s="138">
        <v>88.8</v>
      </c>
      <c r="R38" s="140">
        <v>12</v>
      </c>
      <c r="S38" s="143"/>
      <c r="T38" s="138">
        <v>268</v>
      </c>
      <c r="U38" s="140">
        <v>45</v>
      </c>
      <c r="V38" s="143"/>
    </row>
    <row r="39" spans="1:27">
      <c r="A39" s="244" t="s">
        <v>559</v>
      </c>
      <c r="B39" s="245"/>
      <c r="C39" s="246"/>
      <c r="D39" s="138">
        <v>75.2</v>
      </c>
      <c r="E39" s="139">
        <v>31</v>
      </c>
      <c r="F39" s="139">
        <v>67.400000000000006</v>
      </c>
      <c r="G39" s="140">
        <v>13</v>
      </c>
      <c r="H39" s="143"/>
      <c r="I39" s="138">
        <v>44</v>
      </c>
      <c r="J39" s="139">
        <v>13.5</v>
      </c>
      <c r="K39" s="139">
        <v>56</v>
      </c>
      <c r="L39" s="140">
        <v>10</v>
      </c>
      <c r="M39" s="143"/>
      <c r="N39" s="138">
        <v>38</v>
      </c>
      <c r="O39" s="140">
        <v>7</v>
      </c>
      <c r="P39" s="143"/>
      <c r="Q39" s="138">
        <v>76</v>
      </c>
      <c r="R39" s="140">
        <v>10</v>
      </c>
      <c r="S39" s="143"/>
      <c r="T39" s="138">
        <v>231.3</v>
      </c>
      <c r="U39" s="140">
        <v>40</v>
      </c>
      <c r="V39" s="143"/>
    </row>
    <row r="40" spans="1:27">
      <c r="A40" s="244" t="s">
        <v>560</v>
      </c>
      <c r="B40" s="245"/>
      <c r="C40" s="246"/>
      <c r="D40" s="138">
        <v>66.8</v>
      </c>
      <c r="E40" s="139">
        <v>28</v>
      </c>
      <c r="F40" s="139">
        <v>61</v>
      </c>
      <c r="G40" s="140">
        <v>12</v>
      </c>
      <c r="H40" s="143"/>
      <c r="I40" s="138">
        <v>30</v>
      </c>
      <c r="J40" s="139">
        <v>9</v>
      </c>
      <c r="K40" s="139">
        <v>39</v>
      </c>
      <c r="L40" s="140">
        <v>7</v>
      </c>
      <c r="M40" s="143"/>
      <c r="N40" s="138">
        <v>28</v>
      </c>
      <c r="O40" s="140">
        <v>6</v>
      </c>
      <c r="P40" s="143"/>
      <c r="Q40" s="138">
        <v>58</v>
      </c>
      <c r="R40" s="140">
        <v>8</v>
      </c>
      <c r="S40" s="143"/>
      <c r="T40" s="138">
        <v>185.2</v>
      </c>
      <c r="U40" s="140">
        <v>32</v>
      </c>
      <c r="V40" s="143"/>
    </row>
    <row r="41" spans="1:27">
      <c r="A41" s="244" t="s">
        <v>561</v>
      </c>
      <c r="B41" s="245"/>
      <c r="C41" s="246"/>
      <c r="D41" s="138">
        <v>57.6</v>
      </c>
      <c r="E41" s="139">
        <v>23</v>
      </c>
      <c r="F41" s="139">
        <v>53</v>
      </c>
      <c r="G41" s="140">
        <v>10</v>
      </c>
      <c r="H41" s="143"/>
      <c r="I41" s="138">
        <v>20</v>
      </c>
      <c r="J41" s="139">
        <v>5</v>
      </c>
      <c r="K41" s="139">
        <v>26</v>
      </c>
      <c r="L41" s="140">
        <v>5</v>
      </c>
      <c r="M41" s="143"/>
      <c r="N41" s="138">
        <v>20</v>
      </c>
      <c r="O41" s="140">
        <v>4</v>
      </c>
      <c r="P41" s="143"/>
      <c r="Q41" s="138">
        <v>43.2</v>
      </c>
      <c r="R41" s="140">
        <v>6</v>
      </c>
      <c r="S41" s="143"/>
      <c r="T41" s="138">
        <v>149.5</v>
      </c>
      <c r="U41" s="140">
        <v>27</v>
      </c>
      <c r="V41" s="143"/>
    </row>
    <row r="42" spans="1:27" ht="17.25" thickBot="1">
      <c r="A42" s="247" t="s">
        <v>562</v>
      </c>
      <c r="B42" s="248"/>
      <c r="C42" s="249"/>
      <c r="D42" s="144">
        <v>48.4</v>
      </c>
      <c r="E42" s="145">
        <v>18</v>
      </c>
      <c r="F42" s="145">
        <v>45.2</v>
      </c>
      <c r="G42" s="146">
        <v>9</v>
      </c>
      <c r="H42" s="147"/>
      <c r="I42" s="144">
        <v>16</v>
      </c>
      <c r="J42" s="145">
        <v>2</v>
      </c>
      <c r="K42" s="145">
        <v>19.5</v>
      </c>
      <c r="L42" s="146">
        <v>4</v>
      </c>
      <c r="M42" s="147"/>
      <c r="N42" s="144">
        <v>14</v>
      </c>
      <c r="O42" s="146">
        <v>3</v>
      </c>
      <c r="P42" s="147"/>
      <c r="Q42" s="144">
        <v>34.4</v>
      </c>
      <c r="R42" s="146">
        <v>5</v>
      </c>
      <c r="S42" s="147"/>
      <c r="T42" s="144">
        <v>126.8</v>
      </c>
      <c r="U42" s="146">
        <v>23</v>
      </c>
      <c r="V42" s="147"/>
    </row>
    <row r="43" spans="1:27" ht="17.25" thickBot="1">
      <c r="A43" s="250" t="s">
        <v>563</v>
      </c>
      <c r="B43" s="251"/>
      <c r="C43" s="252"/>
      <c r="D43" s="237">
        <v>5.4486660000000002</v>
      </c>
      <c r="E43" s="238"/>
      <c r="F43" s="238"/>
      <c r="G43" s="238"/>
      <c r="H43" s="239"/>
      <c r="I43" s="237">
        <v>5.9246660000000002</v>
      </c>
      <c r="J43" s="238"/>
      <c r="K43" s="238"/>
      <c r="L43" s="238"/>
      <c r="M43" s="239"/>
      <c r="N43" s="237">
        <v>5.4806660000000003</v>
      </c>
      <c r="O43" s="238"/>
      <c r="P43" s="239"/>
      <c r="Q43" s="237">
        <v>7.7533329999999996</v>
      </c>
      <c r="R43" s="238"/>
      <c r="S43" s="239"/>
      <c r="T43" s="240"/>
      <c r="U43" s="241"/>
      <c r="V43" s="242"/>
      <c r="W43" s="179"/>
      <c r="X43" s="84"/>
      <c r="Y43" s="84"/>
      <c r="Z43" s="84"/>
      <c r="AA43" s="84"/>
    </row>
    <row r="44" spans="1:27">
      <c r="A44" s="243" t="s">
        <v>137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</row>
    <row r="45" spans="1:27">
      <c r="A45" s="236" t="s">
        <v>564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</row>
  </sheetData>
  <mergeCells count="74">
    <mergeCell ref="A4:H4"/>
    <mergeCell ref="I4:M4"/>
    <mergeCell ref="Q4:U4"/>
    <mergeCell ref="V4:AA4"/>
    <mergeCell ref="A5:A7"/>
    <mergeCell ref="B5:B7"/>
    <mergeCell ref="C5:C7"/>
    <mergeCell ref="A1:AA1"/>
    <mergeCell ref="A2:AA2"/>
    <mergeCell ref="A3:H3"/>
    <mergeCell ref="I3:M3"/>
    <mergeCell ref="Q3:V3"/>
    <mergeCell ref="D5:H5"/>
    <mergeCell ref="I5:M5"/>
    <mergeCell ref="N5:P5"/>
    <mergeCell ref="Q5:S5"/>
    <mergeCell ref="T5:AA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X6"/>
    <mergeCell ref="Y6:AA6"/>
    <mergeCell ref="A16:M16"/>
    <mergeCell ref="A19:P19"/>
    <mergeCell ref="A20:C21"/>
    <mergeCell ref="D20:H20"/>
    <mergeCell ref="I20:M20"/>
    <mergeCell ref="N20:P20"/>
    <mergeCell ref="Q20:S20"/>
    <mergeCell ref="T20:V20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D43:H43"/>
    <mergeCell ref="A45:P45"/>
    <mergeCell ref="I43:M43"/>
    <mergeCell ref="N43:P43"/>
    <mergeCell ref="Q43:S43"/>
    <mergeCell ref="T43:V43"/>
    <mergeCell ref="A44:P44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workbookViewId="0">
      <selection activeCell="AC8" sqref="AC8:AC20"/>
    </sheetView>
  </sheetViews>
  <sheetFormatPr defaultRowHeight="16.5"/>
  <cols>
    <col min="1" max="2" width="6.625" customWidth="1"/>
    <col min="3" max="3" width="10.625" customWidth="1"/>
    <col min="4" max="22" width="6.625" customWidth="1"/>
    <col min="23" max="24" width="7.125" customWidth="1"/>
    <col min="25" max="30" width="6.625" customWidth="1"/>
    <col min="257" max="258" width="6.625" customWidth="1"/>
    <col min="259" max="259" width="10.625" customWidth="1"/>
    <col min="260" max="278" width="6.625" customWidth="1"/>
    <col min="279" max="280" width="7.125" customWidth="1"/>
    <col min="281" max="286" width="6.625" customWidth="1"/>
    <col min="513" max="514" width="6.625" customWidth="1"/>
    <col min="515" max="515" width="10.625" customWidth="1"/>
    <col min="516" max="534" width="6.625" customWidth="1"/>
    <col min="535" max="536" width="7.125" customWidth="1"/>
    <col min="537" max="542" width="6.625" customWidth="1"/>
    <col min="769" max="770" width="6.625" customWidth="1"/>
    <col min="771" max="771" width="10.625" customWidth="1"/>
    <col min="772" max="790" width="6.625" customWidth="1"/>
    <col min="791" max="792" width="7.125" customWidth="1"/>
    <col min="793" max="798" width="6.625" customWidth="1"/>
    <col min="1025" max="1026" width="6.625" customWidth="1"/>
    <col min="1027" max="1027" width="10.625" customWidth="1"/>
    <col min="1028" max="1046" width="6.625" customWidth="1"/>
    <col min="1047" max="1048" width="7.125" customWidth="1"/>
    <col min="1049" max="1054" width="6.625" customWidth="1"/>
    <col min="1281" max="1282" width="6.625" customWidth="1"/>
    <col min="1283" max="1283" width="10.625" customWidth="1"/>
    <col min="1284" max="1302" width="6.625" customWidth="1"/>
    <col min="1303" max="1304" width="7.125" customWidth="1"/>
    <col min="1305" max="1310" width="6.625" customWidth="1"/>
    <col min="1537" max="1538" width="6.625" customWidth="1"/>
    <col min="1539" max="1539" width="10.625" customWidth="1"/>
    <col min="1540" max="1558" width="6.625" customWidth="1"/>
    <col min="1559" max="1560" width="7.125" customWidth="1"/>
    <col min="1561" max="1566" width="6.625" customWidth="1"/>
    <col min="1793" max="1794" width="6.625" customWidth="1"/>
    <col min="1795" max="1795" width="10.625" customWidth="1"/>
    <col min="1796" max="1814" width="6.625" customWidth="1"/>
    <col min="1815" max="1816" width="7.125" customWidth="1"/>
    <col min="1817" max="1822" width="6.625" customWidth="1"/>
    <col min="2049" max="2050" width="6.625" customWidth="1"/>
    <col min="2051" max="2051" width="10.625" customWidth="1"/>
    <col min="2052" max="2070" width="6.625" customWidth="1"/>
    <col min="2071" max="2072" width="7.125" customWidth="1"/>
    <col min="2073" max="2078" width="6.625" customWidth="1"/>
    <col min="2305" max="2306" width="6.625" customWidth="1"/>
    <col min="2307" max="2307" width="10.625" customWidth="1"/>
    <col min="2308" max="2326" width="6.625" customWidth="1"/>
    <col min="2327" max="2328" width="7.125" customWidth="1"/>
    <col min="2329" max="2334" width="6.625" customWidth="1"/>
    <col min="2561" max="2562" width="6.625" customWidth="1"/>
    <col min="2563" max="2563" width="10.625" customWidth="1"/>
    <col min="2564" max="2582" width="6.625" customWidth="1"/>
    <col min="2583" max="2584" width="7.125" customWidth="1"/>
    <col min="2585" max="2590" width="6.625" customWidth="1"/>
    <col min="2817" max="2818" width="6.625" customWidth="1"/>
    <col min="2819" max="2819" width="10.625" customWidth="1"/>
    <col min="2820" max="2838" width="6.625" customWidth="1"/>
    <col min="2839" max="2840" width="7.125" customWidth="1"/>
    <col min="2841" max="2846" width="6.625" customWidth="1"/>
    <col min="3073" max="3074" width="6.625" customWidth="1"/>
    <col min="3075" max="3075" width="10.625" customWidth="1"/>
    <col min="3076" max="3094" width="6.625" customWidth="1"/>
    <col min="3095" max="3096" width="7.125" customWidth="1"/>
    <col min="3097" max="3102" width="6.625" customWidth="1"/>
    <col min="3329" max="3330" width="6.625" customWidth="1"/>
    <col min="3331" max="3331" width="10.625" customWidth="1"/>
    <col min="3332" max="3350" width="6.625" customWidth="1"/>
    <col min="3351" max="3352" width="7.125" customWidth="1"/>
    <col min="3353" max="3358" width="6.625" customWidth="1"/>
    <col min="3585" max="3586" width="6.625" customWidth="1"/>
    <col min="3587" max="3587" width="10.625" customWidth="1"/>
    <col min="3588" max="3606" width="6.625" customWidth="1"/>
    <col min="3607" max="3608" width="7.125" customWidth="1"/>
    <col min="3609" max="3614" width="6.625" customWidth="1"/>
    <col min="3841" max="3842" width="6.625" customWidth="1"/>
    <col min="3843" max="3843" width="10.625" customWidth="1"/>
    <col min="3844" max="3862" width="6.625" customWidth="1"/>
    <col min="3863" max="3864" width="7.125" customWidth="1"/>
    <col min="3865" max="3870" width="6.625" customWidth="1"/>
    <col min="4097" max="4098" width="6.625" customWidth="1"/>
    <col min="4099" max="4099" width="10.625" customWidth="1"/>
    <col min="4100" max="4118" width="6.625" customWidth="1"/>
    <col min="4119" max="4120" width="7.125" customWidth="1"/>
    <col min="4121" max="4126" width="6.625" customWidth="1"/>
    <col min="4353" max="4354" width="6.625" customWidth="1"/>
    <col min="4355" max="4355" width="10.625" customWidth="1"/>
    <col min="4356" max="4374" width="6.625" customWidth="1"/>
    <col min="4375" max="4376" width="7.125" customWidth="1"/>
    <col min="4377" max="4382" width="6.625" customWidth="1"/>
    <col min="4609" max="4610" width="6.625" customWidth="1"/>
    <col min="4611" max="4611" width="10.625" customWidth="1"/>
    <col min="4612" max="4630" width="6.625" customWidth="1"/>
    <col min="4631" max="4632" width="7.125" customWidth="1"/>
    <col min="4633" max="4638" width="6.625" customWidth="1"/>
    <col min="4865" max="4866" width="6.625" customWidth="1"/>
    <col min="4867" max="4867" width="10.625" customWidth="1"/>
    <col min="4868" max="4886" width="6.625" customWidth="1"/>
    <col min="4887" max="4888" width="7.125" customWidth="1"/>
    <col min="4889" max="4894" width="6.625" customWidth="1"/>
    <col min="5121" max="5122" width="6.625" customWidth="1"/>
    <col min="5123" max="5123" width="10.625" customWidth="1"/>
    <col min="5124" max="5142" width="6.625" customWidth="1"/>
    <col min="5143" max="5144" width="7.125" customWidth="1"/>
    <col min="5145" max="5150" width="6.625" customWidth="1"/>
    <col min="5377" max="5378" width="6.625" customWidth="1"/>
    <col min="5379" max="5379" width="10.625" customWidth="1"/>
    <col min="5380" max="5398" width="6.625" customWidth="1"/>
    <col min="5399" max="5400" width="7.125" customWidth="1"/>
    <col min="5401" max="5406" width="6.625" customWidth="1"/>
    <col min="5633" max="5634" width="6.625" customWidth="1"/>
    <col min="5635" max="5635" width="10.625" customWidth="1"/>
    <col min="5636" max="5654" width="6.625" customWidth="1"/>
    <col min="5655" max="5656" width="7.125" customWidth="1"/>
    <col min="5657" max="5662" width="6.625" customWidth="1"/>
    <col min="5889" max="5890" width="6.625" customWidth="1"/>
    <col min="5891" max="5891" width="10.625" customWidth="1"/>
    <col min="5892" max="5910" width="6.625" customWidth="1"/>
    <col min="5911" max="5912" width="7.125" customWidth="1"/>
    <col min="5913" max="5918" width="6.625" customWidth="1"/>
    <col min="6145" max="6146" width="6.625" customWidth="1"/>
    <col min="6147" max="6147" width="10.625" customWidth="1"/>
    <col min="6148" max="6166" width="6.625" customWidth="1"/>
    <col min="6167" max="6168" width="7.125" customWidth="1"/>
    <col min="6169" max="6174" width="6.625" customWidth="1"/>
    <col min="6401" max="6402" width="6.625" customWidth="1"/>
    <col min="6403" max="6403" width="10.625" customWidth="1"/>
    <col min="6404" max="6422" width="6.625" customWidth="1"/>
    <col min="6423" max="6424" width="7.125" customWidth="1"/>
    <col min="6425" max="6430" width="6.625" customWidth="1"/>
    <col min="6657" max="6658" width="6.625" customWidth="1"/>
    <col min="6659" max="6659" width="10.625" customWidth="1"/>
    <col min="6660" max="6678" width="6.625" customWidth="1"/>
    <col min="6679" max="6680" width="7.125" customWidth="1"/>
    <col min="6681" max="6686" width="6.625" customWidth="1"/>
    <col min="6913" max="6914" width="6.625" customWidth="1"/>
    <col min="6915" max="6915" width="10.625" customWidth="1"/>
    <col min="6916" max="6934" width="6.625" customWidth="1"/>
    <col min="6935" max="6936" width="7.125" customWidth="1"/>
    <col min="6937" max="6942" width="6.625" customWidth="1"/>
    <col min="7169" max="7170" width="6.625" customWidth="1"/>
    <col min="7171" max="7171" width="10.625" customWidth="1"/>
    <col min="7172" max="7190" width="6.625" customWidth="1"/>
    <col min="7191" max="7192" width="7.125" customWidth="1"/>
    <col min="7193" max="7198" width="6.625" customWidth="1"/>
    <col min="7425" max="7426" width="6.625" customWidth="1"/>
    <col min="7427" max="7427" width="10.625" customWidth="1"/>
    <col min="7428" max="7446" width="6.625" customWidth="1"/>
    <col min="7447" max="7448" width="7.125" customWidth="1"/>
    <col min="7449" max="7454" width="6.625" customWidth="1"/>
    <col min="7681" max="7682" width="6.625" customWidth="1"/>
    <col min="7683" max="7683" width="10.625" customWidth="1"/>
    <col min="7684" max="7702" width="6.625" customWidth="1"/>
    <col min="7703" max="7704" width="7.125" customWidth="1"/>
    <col min="7705" max="7710" width="6.625" customWidth="1"/>
    <col min="7937" max="7938" width="6.625" customWidth="1"/>
    <col min="7939" max="7939" width="10.625" customWidth="1"/>
    <col min="7940" max="7958" width="6.625" customWidth="1"/>
    <col min="7959" max="7960" width="7.125" customWidth="1"/>
    <col min="7961" max="7966" width="6.625" customWidth="1"/>
    <col min="8193" max="8194" width="6.625" customWidth="1"/>
    <col min="8195" max="8195" width="10.625" customWidth="1"/>
    <col min="8196" max="8214" width="6.625" customWidth="1"/>
    <col min="8215" max="8216" width="7.125" customWidth="1"/>
    <col min="8217" max="8222" width="6.625" customWidth="1"/>
    <col min="8449" max="8450" width="6.625" customWidth="1"/>
    <col min="8451" max="8451" width="10.625" customWidth="1"/>
    <col min="8452" max="8470" width="6.625" customWidth="1"/>
    <col min="8471" max="8472" width="7.125" customWidth="1"/>
    <col min="8473" max="8478" width="6.625" customWidth="1"/>
    <col min="8705" max="8706" width="6.625" customWidth="1"/>
    <col min="8707" max="8707" width="10.625" customWidth="1"/>
    <col min="8708" max="8726" width="6.625" customWidth="1"/>
    <col min="8727" max="8728" width="7.125" customWidth="1"/>
    <col min="8729" max="8734" width="6.625" customWidth="1"/>
    <col min="8961" max="8962" width="6.625" customWidth="1"/>
    <col min="8963" max="8963" width="10.625" customWidth="1"/>
    <col min="8964" max="8982" width="6.625" customWidth="1"/>
    <col min="8983" max="8984" width="7.125" customWidth="1"/>
    <col min="8985" max="8990" width="6.625" customWidth="1"/>
    <col min="9217" max="9218" width="6.625" customWidth="1"/>
    <col min="9219" max="9219" width="10.625" customWidth="1"/>
    <col min="9220" max="9238" width="6.625" customWidth="1"/>
    <col min="9239" max="9240" width="7.125" customWidth="1"/>
    <col min="9241" max="9246" width="6.625" customWidth="1"/>
    <col min="9473" max="9474" width="6.625" customWidth="1"/>
    <col min="9475" max="9475" width="10.625" customWidth="1"/>
    <col min="9476" max="9494" width="6.625" customWidth="1"/>
    <col min="9495" max="9496" width="7.125" customWidth="1"/>
    <col min="9497" max="9502" width="6.625" customWidth="1"/>
    <col min="9729" max="9730" width="6.625" customWidth="1"/>
    <col min="9731" max="9731" width="10.625" customWidth="1"/>
    <col min="9732" max="9750" width="6.625" customWidth="1"/>
    <col min="9751" max="9752" width="7.125" customWidth="1"/>
    <col min="9753" max="9758" width="6.625" customWidth="1"/>
    <col min="9985" max="9986" width="6.625" customWidth="1"/>
    <col min="9987" max="9987" width="10.625" customWidth="1"/>
    <col min="9988" max="10006" width="6.625" customWidth="1"/>
    <col min="10007" max="10008" width="7.125" customWidth="1"/>
    <col min="10009" max="10014" width="6.625" customWidth="1"/>
    <col min="10241" max="10242" width="6.625" customWidth="1"/>
    <col min="10243" max="10243" width="10.625" customWidth="1"/>
    <col min="10244" max="10262" width="6.625" customWidth="1"/>
    <col min="10263" max="10264" width="7.125" customWidth="1"/>
    <col min="10265" max="10270" width="6.625" customWidth="1"/>
    <col min="10497" max="10498" width="6.625" customWidth="1"/>
    <col min="10499" max="10499" width="10.625" customWidth="1"/>
    <col min="10500" max="10518" width="6.625" customWidth="1"/>
    <col min="10519" max="10520" width="7.125" customWidth="1"/>
    <col min="10521" max="10526" width="6.625" customWidth="1"/>
    <col min="10753" max="10754" width="6.625" customWidth="1"/>
    <col min="10755" max="10755" width="10.625" customWidth="1"/>
    <col min="10756" max="10774" width="6.625" customWidth="1"/>
    <col min="10775" max="10776" width="7.125" customWidth="1"/>
    <col min="10777" max="10782" width="6.625" customWidth="1"/>
    <col min="11009" max="11010" width="6.625" customWidth="1"/>
    <col min="11011" max="11011" width="10.625" customWidth="1"/>
    <col min="11012" max="11030" width="6.625" customWidth="1"/>
    <col min="11031" max="11032" width="7.125" customWidth="1"/>
    <col min="11033" max="11038" width="6.625" customWidth="1"/>
    <col min="11265" max="11266" width="6.625" customWidth="1"/>
    <col min="11267" max="11267" width="10.625" customWidth="1"/>
    <col min="11268" max="11286" width="6.625" customWidth="1"/>
    <col min="11287" max="11288" width="7.125" customWidth="1"/>
    <col min="11289" max="11294" width="6.625" customWidth="1"/>
    <col min="11521" max="11522" width="6.625" customWidth="1"/>
    <col min="11523" max="11523" width="10.625" customWidth="1"/>
    <col min="11524" max="11542" width="6.625" customWidth="1"/>
    <col min="11543" max="11544" width="7.125" customWidth="1"/>
    <col min="11545" max="11550" width="6.625" customWidth="1"/>
    <col min="11777" max="11778" width="6.625" customWidth="1"/>
    <col min="11779" max="11779" width="10.625" customWidth="1"/>
    <col min="11780" max="11798" width="6.625" customWidth="1"/>
    <col min="11799" max="11800" width="7.125" customWidth="1"/>
    <col min="11801" max="11806" width="6.625" customWidth="1"/>
    <col min="12033" max="12034" width="6.625" customWidth="1"/>
    <col min="12035" max="12035" width="10.625" customWidth="1"/>
    <col min="12036" max="12054" width="6.625" customWidth="1"/>
    <col min="12055" max="12056" width="7.125" customWidth="1"/>
    <col min="12057" max="12062" width="6.625" customWidth="1"/>
    <col min="12289" max="12290" width="6.625" customWidth="1"/>
    <col min="12291" max="12291" width="10.625" customWidth="1"/>
    <col min="12292" max="12310" width="6.625" customWidth="1"/>
    <col min="12311" max="12312" width="7.125" customWidth="1"/>
    <col min="12313" max="12318" width="6.625" customWidth="1"/>
    <col min="12545" max="12546" width="6.625" customWidth="1"/>
    <col min="12547" max="12547" width="10.625" customWidth="1"/>
    <col min="12548" max="12566" width="6.625" customWidth="1"/>
    <col min="12567" max="12568" width="7.125" customWidth="1"/>
    <col min="12569" max="12574" width="6.625" customWidth="1"/>
    <col min="12801" max="12802" width="6.625" customWidth="1"/>
    <col min="12803" max="12803" width="10.625" customWidth="1"/>
    <col min="12804" max="12822" width="6.625" customWidth="1"/>
    <col min="12823" max="12824" width="7.125" customWidth="1"/>
    <col min="12825" max="12830" width="6.625" customWidth="1"/>
    <col min="13057" max="13058" width="6.625" customWidth="1"/>
    <col min="13059" max="13059" width="10.625" customWidth="1"/>
    <col min="13060" max="13078" width="6.625" customWidth="1"/>
    <col min="13079" max="13080" width="7.125" customWidth="1"/>
    <col min="13081" max="13086" width="6.625" customWidth="1"/>
    <col min="13313" max="13314" width="6.625" customWidth="1"/>
    <col min="13315" max="13315" width="10.625" customWidth="1"/>
    <col min="13316" max="13334" width="6.625" customWidth="1"/>
    <col min="13335" max="13336" width="7.125" customWidth="1"/>
    <col min="13337" max="13342" width="6.625" customWidth="1"/>
    <col min="13569" max="13570" width="6.625" customWidth="1"/>
    <col min="13571" max="13571" width="10.625" customWidth="1"/>
    <col min="13572" max="13590" width="6.625" customWidth="1"/>
    <col min="13591" max="13592" width="7.125" customWidth="1"/>
    <col min="13593" max="13598" width="6.625" customWidth="1"/>
    <col min="13825" max="13826" width="6.625" customWidth="1"/>
    <col min="13827" max="13827" width="10.625" customWidth="1"/>
    <col min="13828" max="13846" width="6.625" customWidth="1"/>
    <col min="13847" max="13848" width="7.125" customWidth="1"/>
    <col min="13849" max="13854" width="6.625" customWidth="1"/>
    <col min="14081" max="14082" width="6.625" customWidth="1"/>
    <col min="14083" max="14083" width="10.625" customWidth="1"/>
    <col min="14084" max="14102" width="6.625" customWidth="1"/>
    <col min="14103" max="14104" width="7.125" customWidth="1"/>
    <col min="14105" max="14110" width="6.625" customWidth="1"/>
    <col min="14337" max="14338" width="6.625" customWidth="1"/>
    <col min="14339" max="14339" width="10.625" customWidth="1"/>
    <col min="14340" max="14358" width="6.625" customWidth="1"/>
    <col min="14359" max="14360" width="7.125" customWidth="1"/>
    <col min="14361" max="14366" width="6.625" customWidth="1"/>
    <col min="14593" max="14594" width="6.625" customWidth="1"/>
    <col min="14595" max="14595" width="10.625" customWidth="1"/>
    <col min="14596" max="14614" width="6.625" customWidth="1"/>
    <col min="14615" max="14616" width="7.125" customWidth="1"/>
    <col min="14617" max="14622" width="6.625" customWidth="1"/>
    <col min="14849" max="14850" width="6.625" customWidth="1"/>
    <col min="14851" max="14851" width="10.625" customWidth="1"/>
    <col min="14852" max="14870" width="6.625" customWidth="1"/>
    <col min="14871" max="14872" width="7.125" customWidth="1"/>
    <col min="14873" max="14878" width="6.625" customWidth="1"/>
    <col min="15105" max="15106" width="6.625" customWidth="1"/>
    <col min="15107" max="15107" width="10.625" customWidth="1"/>
    <col min="15108" max="15126" width="6.625" customWidth="1"/>
    <col min="15127" max="15128" width="7.125" customWidth="1"/>
    <col min="15129" max="15134" width="6.625" customWidth="1"/>
    <col min="15361" max="15362" width="6.625" customWidth="1"/>
    <col min="15363" max="15363" width="10.625" customWidth="1"/>
    <col min="15364" max="15382" width="6.625" customWidth="1"/>
    <col min="15383" max="15384" width="7.125" customWidth="1"/>
    <col min="15385" max="15390" width="6.625" customWidth="1"/>
    <col min="15617" max="15618" width="6.625" customWidth="1"/>
    <col min="15619" max="15619" width="10.625" customWidth="1"/>
    <col min="15620" max="15638" width="6.625" customWidth="1"/>
    <col min="15639" max="15640" width="7.125" customWidth="1"/>
    <col min="15641" max="15646" width="6.625" customWidth="1"/>
    <col min="15873" max="15874" width="6.625" customWidth="1"/>
    <col min="15875" max="15875" width="10.625" customWidth="1"/>
    <col min="15876" max="15894" width="6.625" customWidth="1"/>
    <col min="15895" max="15896" width="7.125" customWidth="1"/>
    <col min="15897" max="15902" width="6.625" customWidth="1"/>
    <col min="16129" max="16130" width="6.625" customWidth="1"/>
    <col min="16131" max="16131" width="10.625" customWidth="1"/>
    <col min="16132" max="16150" width="6.625" customWidth="1"/>
    <col min="16151" max="16152" width="7.125" customWidth="1"/>
    <col min="16153" max="16158" width="6.625" customWidth="1"/>
  </cols>
  <sheetData>
    <row r="1" spans="1:30" ht="20.25">
      <c r="A1" s="298" t="s">
        <v>536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59"/>
      <c r="AC1" s="59"/>
      <c r="AD1" s="59"/>
    </row>
    <row r="2" spans="1:30" ht="20.25">
      <c r="A2" s="298" t="s">
        <v>537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59"/>
      <c r="AC2" s="59"/>
      <c r="AD2" s="59"/>
    </row>
    <row r="3" spans="1:30">
      <c r="A3" s="299" t="s">
        <v>538</v>
      </c>
      <c r="B3" s="300"/>
      <c r="C3" s="300"/>
      <c r="D3" s="300"/>
      <c r="E3" s="300"/>
      <c r="F3" s="300"/>
      <c r="G3" s="300"/>
      <c r="H3" s="300"/>
      <c r="I3" s="299"/>
      <c r="J3" s="299"/>
      <c r="K3" s="299"/>
      <c r="L3" s="299"/>
      <c r="M3" s="299"/>
      <c r="N3" s="201"/>
      <c r="O3" s="201"/>
      <c r="P3" s="204"/>
      <c r="Q3" s="204"/>
      <c r="R3" s="204"/>
      <c r="S3" s="204"/>
      <c r="T3" s="236" t="s">
        <v>541</v>
      </c>
      <c r="U3" s="236"/>
      <c r="V3" s="236"/>
      <c r="W3" s="236"/>
      <c r="X3" s="236"/>
      <c r="Y3" s="301"/>
      <c r="Z3" s="302"/>
      <c r="AA3" s="302"/>
      <c r="AB3" s="302"/>
      <c r="AC3" s="302"/>
      <c r="AD3" s="302"/>
    </row>
    <row r="4" spans="1:30" ht="21" thickBot="1">
      <c r="A4" s="303" t="s">
        <v>539</v>
      </c>
      <c r="B4" s="303"/>
      <c r="C4" s="303"/>
      <c r="D4" s="303"/>
      <c r="E4" s="303"/>
      <c r="F4" s="303"/>
      <c r="G4" s="303"/>
      <c r="H4" s="303"/>
      <c r="I4" s="303" t="s">
        <v>540</v>
      </c>
      <c r="J4" s="303"/>
      <c r="K4" s="303"/>
      <c r="L4" s="303"/>
      <c r="M4" s="303"/>
      <c r="N4" s="206"/>
      <c r="O4" s="206"/>
      <c r="P4" s="206"/>
      <c r="Q4" s="178"/>
      <c r="R4" s="178"/>
      <c r="S4" s="178"/>
      <c r="T4" s="178"/>
      <c r="U4" s="178"/>
      <c r="V4" s="304" t="s">
        <v>542</v>
      </c>
      <c r="W4" s="304"/>
      <c r="X4" s="304"/>
      <c r="Y4" s="304"/>
      <c r="Z4" s="304"/>
      <c r="AA4" s="304"/>
      <c r="AB4" s="181"/>
      <c r="AC4" s="181"/>
      <c r="AD4" s="181"/>
    </row>
    <row r="5" spans="1:30">
      <c r="A5" s="305" t="s">
        <v>543</v>
      </c>
      <c r="B5" s="307" t="s">
        <v>544</v>
      </c>
      <c r="C5" s="309" t="s">
        <v>30</v>
      </c>
      <c r="D5" s="264" t="s">
        <v>20</v>
      </c>
      <c r="E5" s="254"/>
      <c r="F5" s="254"/>
      <c r="G5" s="254"/>
      <c r="H5" s="255"/>
      <c r="I5" s="264" t="s">
        <v>21</v>
      </c>
      <c r="J5" s="254"/>
      <c r="K5" s="254"/>
      <c r="L5" s="254"/>
      <c r="M5" s="255"/>
      <c r="N5" s="264" t="s">
        <v>22</v>
      </c>
      <c r="O5" s="254"/>
      <c r="P5" s="255"/>
      <c r="Q5" s="264" t="s">
        <v>545</v>
      </c>
      <c r="R5" s="254"/>
      <c r="S5" s="255"/>
      <c r="T5" s="295" t="s">
        <v>546</v>
      </c>
      <c r="U5" s="296"/>
      <c r="V5" s="296"/>
      <c r="W5" s="296"/>
      <c r="X5" s="296"/>
      <c r="Y5" s="296"/>
      <c r="Z5" s="296"/>
      <c r="AA5" s="297"/>
    </row>
    <row r="6" spans="1:30">
      <c r="A6" s="306"/>
      <c r="B6" s="308"/>
      <c r="C6" s="310"/>
      <c r="D6" s="291" t="s">
        <v>8</v>
      </c>
      <c r="E6" s="293" t="s">
        <v>547</v>
      </c>
      <c r="F6" s="293" t="s">
        <v>548</v>
      </c>
      <c r="G6" s="293" t="s">
        <v>549</v>
      </c>
      <c r="H6" s="282" t="s">
        <v>31</v>
      </c>
      <c r="I6" s="291" t="s">
        <v>8</v>
      </c>
      <c r="J6" s="293" t="s">
        <v>9</v>
      </c>
      <c r="K6" s="293" t="s">
        <v>26</v>
      </c>
      <c r="L6" s="293" t="s">
        <v>27</v>
      </c>
      <c r="M6" s="282" t="s">
        <v>31</v>
      </c>
      <c r="N6" s="291" t="s">
        <v>26</v>
      </c>
      <c r="O6" s="293" t="s">
        <v>27</v>
      </c>
      <c r="P6" s="282" t="s">
        <v>31</v>
      </c>
      <c r="Q6" s="291" t="s">
        <v>26</v>
      </c>
      <c r="R6" s="293" t="s">
        <v>27</v>
      </c>
      <c r="S6" s="282" t="s">
        <v>31</v>
      </c>
      <c r="T6" s="284" t="s">
        <v>11</v>
      </c>
      <c r="U6" s="286" t="s">
        <v>15</v>
      </c>
      <c r="V6" s="288" t="s">
        <v>32</v>
      </c>
      <c r="W6" s="289"/>
      <c r="X6" s="290"/>
      <c r="Y6" s="284" t="s">
        <v>33</v>
      </c>
      <c r="Z6" s="289"/>
      <c r="AA6" s="290"/>
    </row>
    <row r="7" spans="1:30" ht="21" thickBot="1">
      <c r="A7" s="292"/>
      <c r="B7" s="294"/>
      <c r="C7" s="283"/>
      <c r="D7" s="292"/>
      <c r="E7" s="294"/>
      <c r="F7" s="294"/>
      <c r="G7" s="294"/>
      <c r="H7" s="283"/>
      <c r="I7" s="292"/>
      <c r="J7" s="294"/>
      <c r="K7" s="294"/>
      <c r="L7" s="294"/>
      <c r="M7" s="283"/>
      <c r="N7" s="292"/>
      <c r="O7" s="294"/>
      <c r="P7" s="283"/>
      <c r="Q7" s="292"/>
      <c r="R7" s="294"/>
      <c r="S7" s="283"/>
      <c r="T7" s="285"/>
      <c r="U7" s="287"/>
      <c r="V7" s="6" t="s">
        <v>12</v>
      </c>
      <c r="W7" s="7" t="s">
        <v>34</v>
      </c>
      <c r="X7" s="8" t="s">
        <v>35</v>
      </c>
      <c r="Y7" s="9" t="s">
        <v>12</v>
      </c>
      <c r="Z7" s="7" t="s">
        <v>34</v>
      </c>
      <c r="AA7" s="8" t="s">
        <v>35</v>
      </c>
      <c r="AB7" s="149"/>
      <c r="AC7" s="149"/>
      <c r="AD7" s="149"/>
    </row>
    <row r="8" spans="1:30" ht="17.25" customHeight="1">
      <c r="A8" s="100" t="s">
        <v>1</v>
      </c>
      <c r="B8" s="11" t="s">
        <v>48</v>
      </c>
      <c r="C8" s="101" t="s">
        <v>585</v>
      </c>
      <c r="D8" s="102">
        <v>60.8</v>
      </c>
      <c r="E8" s="103">
        <v>31</v>
      </c>
      <c r="F8" s="103">
        <v>61.4</v>
      </c>
      <c r="G8" s="104">
        <v>12</v>
      </c>
      <c r="H8" s="105">
        <v>9</v>
      </c>
      <c r="I8" s="102">
        <v>38</v>
      </c>
      <c r="J8" s="103">
        <v>16</v>
      </c>
      <c r="K8" s="14">
        <v>54</v>
      </c>
      <c r="L8" s="104">
        <v>10</v>
      </c>
      <c r="M8" s="105">
        <v>3</v>
      </c>
      <c r="N8" s="102">
        <v>44</v>
      </c>
      <c r="O8" s="104">
        <v>9</v>
      </c>
      <c r="P8" s="104">
        <v>2</v>
      </c>
      <c r="Q8" s="102">
        <v>72.400000000000006</v>
      </c>
      <c r="R8" s="104">
        <v>10</v>
      </c>
      <c r="S8" s="104">
        <v>4</v>
      </c>
      <c r="T8" s="102">
        <v>231.8</v>
      </c>
      <c r="U8" s="105">
        <v>41</v>
      </c>
      <c r="V8" s="106">
        <v>1</v>
      </c>
      <c r="W8" s="104">
        <v>4</v>
      </c>
      <c r="X8" s="107">
        <v>13939</v>
      </c>
      <c r="Y8" s="108">
        <v>1</v>
      </c>
      <c r="Z8" s="104">
        <v>3</v>
      </c>
      <c r="AA8" s="105">
        <v>12735</v>
      </c>
      <c r="AB8" s="149"/>
      <c r="AC8" s="149"/>
      <c r="AD8" s="149"/>
    </row>
    <row r="9" spans="1:30" ht="17.25" customHeight="1">
      <c r="A9" s="100" t="s">
        <v>1</v>
      </c>
      <c r="B9" s="11" t="s">
        <v>38</v>
      </c>
      <c r="C9" s="101" t="s">
        <v>586</v>
      </c>
      <c r="D9" s="102">
        <v>70.400000000000006</v>
      </c>
      <c r="E9" s="103">
        <v>26</v>
      </c>
      <c r="F9" s="103">
        <v>61.2</v>
      </c>
      <c r="G9" s="104">
        <v>12</v>
      </c>
      <c r="H9" s="105">
        <v>10</v>
      </c>
      <c r="I9" s="102">
        <v>50</v>
      </c>
      <c r="J9" s="103">
        <v>10</v>
      </c>
      <c r="K9" s="14">
        <v>60</v>
      </c>
      <c r="L9" s="104">
        <v>11</v>
      </c>
      <c r="M9" s="105">
        <v>1</v>
      </c>
      <c r="N9" s="102">
        <v>34</v>
      </c>
      <c r="O9" s="104">
        <v>7</v>
      </c>
      <c r="P9" s="104">
        <v>13</v>
      </c>
      <c r="Q9" s="102">
        <v>75.2</v>
      </c>
      <c r="R9" s="104">
        <v>10</v>
      </c>
      <c r="S9" s="104">
        <v>1</v>
      </c>
      <c r="T9" s="102">
        <v>230.4</v>
      </c>
      <c r="U9" s="105">
        <v>40</v>
      </c>
      <c r="V9" s="106">
        <v>2</v>
      </c>
      <c r="W9" s="104">
        <v>5</v>
      </c>
      <c r="X9" s="107">
        <v>14278</v>
      </c>
      <c r="Y9" s="108">
        <v>2</v>
      </c>
      <c r="Z9" s="104">
        <v>5</v>
      </c>
      <c r="AA9" s="105">
        <v>13901</v>
      </c>
      <c r="AB9" s="149"/>
      <c r="AC9" s="149"/>
      <c r="AD9" s="149"/>
    </row>
    <row r="10" spans="1:30" ht="17.25" customHeight="1">
      <c r="A10" s="100" t="s">
        <v>1</v>
      </c>
      <c r="B10" s="11" t="s">
        <v>40</v>
      </c>
      <c r="C10" s="101" t="s">
        <v>602</v>
      </c>
      <c r="D10" s="102">
        <v>76</v>
      </c>
      <c r="E10" s="103">
        <v>30</v>
      </c>
      <c r="F10" s="103">
        <v>68</v>
      </c>
      <c r="G10" s="104">
        <v>13</v>
      </c>
      <c r="H10" s="105">
        <v>3</v>
      </c>
      <c r="I10" s="102">
        <v>27</v>
      </c>
      <c r="J10" s="103">
        <v>8</v>
      </c>
      <c r="K10" s="14">
        <v>35</v>
      </c>
      <c r="L10" s="104">
        <v>6</v>
      </c>
      <c r="M10" s="105">
        <v>14</v>
      </c>
      <c r="N10" s="102">
        <v>50</v>
      </c>
      <c r="O10" s="104">
        <v>10</v>
      </c>
      <c r="P10" s="104">
        <v>1</v>
      </c>
      <c r="Q10" s="102">
        <v>73.599999999999994</v>
      </c>
      <c r="R10" s="104">
        <v>10</v>
      </c>
      <c r="S10" s="104">
        <v>3</v>
      </c>
      <c r="T10" s="102">
        <v>226.6</v>
      </c>
      <c r="U10" s="105">
        <v>39</v>
      </c>
      <c r="V10" s="106">
        <v>3</v>
      </c>
      <c r="W10" s="104">
        <v>7</v>
      </c>
      <c r="X10" s="107">
        <v>15235</v>
      </c>
      <c r="Y10" s="108">
        <v>3</v>
      </c>
      <c r="Z10" s="104">
        <v>7</v>
      </c>
      <c r="AA10" s="105">
        <v>15180</v>
      </c>
      <c r="AB10" s="149"/>
      <c r="AC10" s="149"/>
      <c r="AD10" s="149"/>
    </row>
    <row r="11" spans="1:30" ht="17.25" customHeight="1">
      <c r="A11" s="100" t="s">
        <v>1</v>
      </c>
      <c r="B11" s="11" t="s">
        <v>151</v>
      </c>
      <c r="C11" s="101" t="s">
        <v>603</v>
      </c>
      <c r="D11" s="102">
        <v>79.599999999999994</v>
      </c>
      <c r="E11" s="103">
        <v>32</v>
      </c>
      <c r="F11" s="103">
        <v>71.8</v>
      </c>
      <c r="G11" s="104">
        <v>14</v>
      </c>
      <c r="H11" s="105">
        <v>1</v>
      </c>
      <c r="I11" s="102">
        <v>32</v>
      </c>
      <c r="J11" s="103">
        <v>9.5</v>
      </c>
      <c r="K11" s="14">
        <v>41.5</v>
      </c>
      <c r="L11" s="104">
        <v>8</v>
      </c>
      <c r="M11" s="105">
        <v>7</v>
      </c>
      <c r="N11" s="102">
        <v>34</v>
      </c>
      <c r="O11" s="104">
        <v>7</v>
      </c>
      <c r="P11" s="104">
        <v>13</v>
      </c>
      <c r="Q11" s="102">
        <v>70.8</v>
      </c>
      <c r="R11" s="104">
        <v>10</v>
      </c>
      <c r="S11" s="104">
        <v>7</v>
      </c>
      <c r="T11" s="102">
        <v>218.1</v>
      </c>
      <c r="U11" s="105">
        <v>39</v>
      </c>
      <c r="V11" s="106">
        <v>4</v>
      </c>
      <c r="W11" s="104">
        <v>10</v>
      </c>
      <c r="X11" s="107">
        <v>17476</v>
      </c>
      <c r="Y11" s="108">
        <v>4</v>
      </c>
      <c r="Z11" s="104">
        <v>9</v>
      </c>
      <c r="AA11" s="105">
        <v>15819</v>
      </c>
      <c r="AB11" s="149"/>
      <c r="AC11" s="149"/>
      <c r="AD11" s="149"/>
    </row>
    <row r="12" spans="1:30" ht="17.25" customHeight="1" thickBot="1">
      <c r="A12" s="109" t="s">
        <v>1</v>
      </c>
      <c r="B12" s="22" t="s">
        <v>333</v>
      </c>
      <c r="C12" s="110" t="s">
        <v>604</v>
      </c>
      <c r="D12" s="111">
        <v>69.599999999999994</v>
      </c>
      <c r="E12" s="112">
        <v>20</v>
      </c>
      <c r="F12" s="112">
        <v>54.8</v>
      </c>
      <c r="G12" s="113">
        <v>11</v>
      </c>
      <c r="H12" s="114">
        <v>26</v>
      </c>
      <c r="I12" s="111">
        <v>31</v>
      </c>
      <c r="J12" s="112">
        <v>6.5</v>
      </c>
      <c r="K12" s="25">
        <v>37.5</v>
      </c>
      <c r="L12" s="113">
        <v>7</v>
      </c>
      <c r="M12" s="114">
        <v>11</v>
      </c>
      <c r="N12" s="111">
        <v>39</v>
      </c>
      <c r="O12" s="113">
        <v>8</v>
      </c>
      <c r="P12" s="113">
        <v>4</v>
      </c>
      <c r="Q12" s="111">
        <v>74.8</v>
      </c>
      <c r="R12" s="113">
        <v>10</v>
      </c>
      <c r="S12" s="113">
        <v>2</v>
      </c>
      <c r="T12" s="111">
        <v>206.1</v>
      </c>
      <c r="U12" s="114">
        <v>36</v>
      </c>
      <c r="V12" s="115">
        <v>5</v>
      </c>
      <c r="W12" s="113">
        <v>12</v>
      </c>
      <c r="X12" s="116">
        <v>21017</v>
      </c>
      <c r="Y12" s="117">
        <v>5</v>
      </c>
      <c r="Z12" s="113">
        <v>11</v>
      </c>
      <c r="AA12" s="114">
        <v>20757</v>
      </c>
      <c r="AB12" s="149"/>
      <c r="AC12" s="149"/>
      <c r="AD12" s="149"/>
    </row>
    <row r="13" spans="1:30" ht="17.25" customHeight="1">
      <c r="A13" s="100" t="s">
        <v>1</v>
      </c>
      <c r="B13" s="11" t="s">
        <v>144</v>
      </c>
      <c r="C13" s="101" t="s">
        <v>605</v>
      </c>
      <c r="D13" s="102">
        <v>74.400000000000006</v>
      </c>
      <c r="E13" s="103">
        <v>33</v>
      </c>
      <c r="F13" s="103">
        <v>70.2</v>
      </c>
      <c r="G13" s="104">
        <v>13</v>
      </c>
      <c r="H13" s="105">
        <v>2</v>
      </c>
      <c r="I13" s="102">
        <v>27</v>
      </c>
      <c r="J13" s="103">
        <v>16.5</v>
      </c>
      <c r="K13" s="14">
        <v>43.5</v>
      </c>
      <c r="L13" s="104">
        <v>8</v>
      </c>
      <c r="M13" s="105">
        <v>5</v>
      </c>
      <c r="N13" s="102">
        <v>23</v>
      </c>
      <c r="O13" s="104">
        <v>5</v>
      </c>
      <c r="P13" s="104">
        <v>27</v>
      </c>
      <c r="Q13" s="102">
        <v>66.400000000000006</v>
      </c>
      <c r="R13" s="104">
        <v>9</v>
      </c>
      <c r="S13" s="104">
        <v>8</v>
      </c>
      <c r="T13" s="102">
        <v>203.1</v>
      </c>
      <c r="U13" s="105">
        <v>35</v>
      </c>
      <c r="V13" s="106">
        <v>6</v>
      </c>
      <c r="W13" s="104">
        <v>14</v>
      </c>
      <c r="X13" s="107">
        <v>21965</v>
      </c>
      <c r="Y13" s="108">
        <v>6</v>
      </c>
      <c r="Z13" s="104">
        <v>14</v>
      </c>
      <c r="AA13" s="105">
        <v>22192</v>
      </c>
      <c r="AB13" s="149"/>
      <c r="AC13" s="149"/>
      <c r="AD13" s="149"/>
    </row>
    <row r="14" spans="1:30" ht="17.25" customHeight="1">
      <c r="A14" s="100" t="s">
        <v>1</v>
      </c>
      <c r="B14" s="11" t="s">
        <v>36</v>
      </c>
      <c r="C14" s="101" t="s">
        <v>606</v>
      </c>
      <c r="D14" s="102">
        <v>68</v>
      </c>
      <c r="E14" s="103">
        <v>33</v>
      </c>
      <c r="F14" s="103">
        <v>67</v>
      </c>
      <c r="G14" s="104">
        <v>13</v>
      </c>
      <c r="H14" s="105">
        <v>4</v>
      </c>
      <c r="I14" s="102">
        <v>16</v>
      </c>
      <c r="J14" s="103">
        <v>14.5</v>
      </c>
      <c r="K14" s="14">
        <v>30.5</v>
      </c>
      <c r="L14" s="104">
        <v>6</v>
      </c>
      <c r="M14" s="105">
        <v>20</v>
      </c>
      <c r="N14" s="102">
        <v>36</v>
      </c>
      <c r="O14" s="104">
        <v>7</v>
      </c>
      <c r="P14" s="104">
        <v>8</v>
      </c>
      <c r="Q14" s="102">
        <v>64.400000000000006</v>
      </c>
      <c r="R14" s="104">
        <v>9</v>
      </c>
      <c r="S14" s="104">
        <v>10</v>
      </c>
      <c r="T14" s="102">
        <v>197.9</v>
      </c>
      <c r="U14" s="105">
        <v>35</v>
      </c>
      <c r="V14" s="106">
        <v>9</v>
      </c>
      <c r="W14" s="104">
        <v>17</v>
      </c>
      <c r="X14" s="107">
        <v>23693</v>
      </c>
      <c r="Y14" s="108">
        <v>7</v>
      </c>
      <c r="Z14" s="104">
        <v>15</v>
      </c>
      <c r="AA14" s="105">
        <v>22965</v>
      </c>
      <c r="AB14" s="149"/>
      <c r="AC14" s="149"/>
      <c r="AD14" s="149"/>
    </row>
    <row r="15" spans="1:30" ht="17.25" customHeight="1">
      <c r="A15" s="100" t="s">
        <v>1</v>
      </c>
      <c r="B15" s="11" t="s">
        <v>268</v>
      </c>
      <c r="C15" s="101" t="s">
        <v>607</v>
      </c>
      <c r="D15" s="102">
        <v>67.599999999999994</v>
      </c>
      <c r="E15" s="103">
        <v>30</v>
      </c>
      <c r="F15" s="103">
        <v>63.8</v>
      </c>
      <c r="G15" s="104">
        <v>12</v>
      </c>
      <c r="H15" s="105">
        <v>6</v>
      </c>
      <c r="I15" s="102">
        <v>34</v>
      </c>
      <c r="J15" s="103">
        <v>8</v>
      </c>
      <c r="K15" s="14">
        <v>42</v>
      </c>
      <c r="L15" s="104">
        <v>8</v>
      </c>
      <c r="M15" s="105">
        <v>6</v>
      </c>
      <c r="N15" s="102">
        <v>29</v>
      </c>
      <c r="O15" s="104">
        <v>6</v>
      </c>
      <c r="P15" s="104">
        <v>17</v>
      </c>
      <c r="Q15" s="102">
        <v>62.8</v>
      </c>
      <c r="R15" s="104">
        <v>9</v>
      </c>
      <c r="S15" s="104">
        <v>13</v>
      </c>
      <c r="T15" s="102">
        <v>197.6</v>
      </c>
      <c r="U15" s="105">
        <v>35</v>
      </c>
      <c r="V15" s="106">
        <v>10</v>
      </c>
      <c r="W15" s="104">
        <v>18</v>
      </c>
      <c r="X15" s="107">
        <v>23774</v>
      </c>
      <c r="Y15" s="108">
        <v>8</v>
      </c>
      <c r="Z15" s="104">
        <v>16</v>
      </c>
      <c r="AA15" s="105">
        <v>22991</v>
      </c>
      <c r="AB15" s="149"/>
      <c r="AC15" s="149"/>
      <c r="AD15" s="149"/>
    </row>
    <row r="16" spans="1:30" ht="17.25" customHeight="1">
      <c r="A16" s="100" t="s">
        <v>1</v>
      </c>
      <c r="B16" s="11" t="s">
        <v>265</v>
      </c>
      <c r="C16" s="101" t="s">
        <v>608</v>
      </c>
      <c r="D16" s="102">
        <v>49.2</v>
      </c>
      <c r="E16" s="103">
        <v>30</v>
      </c>
      <c r="F16" s="103">
        <v>54.6</v>
      </c>
      <c r="G16" s="104">
        <v>11</v>
      </c>
      <c r="H16" s="105">
        <v>27</v>
      </c>
      <c r="I16" s="102">
        <v>47</v>
      </c>
      <c r="J16" s="103">
        <v>8</v>
      </c>
      <c r="K16" s="14">
        <v>55</v>
      </c>
      <c r="L16" s="104">
        <v>10</v>
      </c>
      <c r="M16" s="105">
        <v>2</v>
      </c>
      <c r="N16" s="102">
        <v>30</v>
      </c>
      <c r="O16" s="104">
        <v>6</v>
      </c>
      <c r="P16" s="104">
        <v>15</v>
      </c>
      <c r="Q16" s="102">
        <v>57.6</v>
      </c>
      <c r="R16" s="104">
        <v>8</v>
      </c>
      <c r="S16" s="104">
        <v>19</v>
      </c>
      <c r="T16" s="102">
        <v>197.2</v>
      </c>
      <c r="U16" s="105">
        <v>35</v>
      </c>
      <c r="V16" s="106">
        <v>11</v>
      </c>
      <c r="W16" s="104">
        <v>19</v>
      </c>
      <c r="X16" s="107">
        <v>23918</v>
      </c>
      <c r="Y16" s="108">
        <v>9</v>
      </c>
      <c r="Z16" s="104">
        <v>17</v>
      </c>
      <c r="AA16" s="105">
        <v>23037</v>
      </c>
      <c r="AB16" s="149"/>
      <c r="AC16" s="149"/>
      <c r="AD16" s="149"/>
    </row>
    <row r="17" spans="1:30" ht="17.25" customHeight="1" thickBot="1">
      <c r="A17" s="109" t="s">
        <v>1</v>
      </c>
      <c r="B17" s="22" t="s">
        <v>266</v>
      </c>
      <c r="C17" s="110" t="s">
        <v>609</v>
      </c>
      <c r="D17" s="111">
        <v>49.2</v>
      </c>
      <c r="E17" s="112">
        <v>32</v>
      </c>
      <c r="F17" s="112">
        <v>56.6</v>
      </c>
      <c r="G17" s="113">
        <v>11</v>
      </c>
      <c r="H17" s="114">
        <v>20</v>
      </c>
      <c r="I17" s="111">
        <v>33</v>
      </c>
      <c r="J17" s="112">
        <v>8</v>
      </c>
      <c r="K17" s="25">
        <v>41</v>
      </c>
      <c r="L17" s="113">
        <v>7</v>
      </c>
      <c r="M17" s="114">
        <v>9</v>
      </c>
      <c r="N17" s="111">
        <v>38</v>
      </c>
      <c r="O17" s="113">
        <v>7</v>
      </c>
      <c r="P17" s="113">
        <v>6</v>
      </c>
      <c r="Q17" s="111">
        <v>64</v>
      </c>
      <c r="R17" s="113">
        <v>9</v>
      </c>
      <c r="S17" s="113">
        <v>11</v>
      </c>
      <c r="T17" s="111">
        <v>199.6</v>
      </c>
      <c r="U17" s="114">
        <v>34</v>
      </c>
      <c r="V17" s="115">
        <v>7</v>
      </c>
      <c r="W17" s="113">
        <v>15</v>
      </c>
      <c r="X17" s="116">
        <v>23135</v>
      </c>
      <c r="Y17" s="117">
        <v>10</v>
      </c>
      <c r="Z17" s="113">
        <v>19</v>
      </c>
      <c r="AA17" s="114">
        <v>23885</v>
      </c>
      <c r="AB17" s="149"/>
      <c r="AC17" s="149"/>
      <c r="AD17" s="149"/>
    </row>
    <row r="18" spans="1:30" ht="17.25" customHeight="1">
      <c r="A18" s="100" t="s">
        <v>1</v>
      </c>
      <c r="B18" s="11" t="s">
        <v>43</v>
      </c>
      <c r="C18" s="101" t="s">
        <v>610</v>
      </c>
      <c r="D18" s="102">
        <v>68.400000000000006</v>
      </c>
      <c r="E18" s="103">
        <v>28</v>
      </c>
      <c r="F18" s="103">
        <v>62.2</v>
      </c>
      <c r="G18" s="104">
        <v>12</v>
      </c>
      <c r="H18" s="105">
        <v>8</v>
      </c>
      <c r="I18" s="102">
        <v>40</v>
      </c>
      <c r="J18" s="103">
        <v>11.5</v>
      </c>
      <c r="K18" s="14">
        <v>51.5</v>
      </c>
      <c r="L18" s="104">
        <v>9</v>
      </c>
      <c r="M18" s="105">
        <v>4</v>
      </c>
      <c r="N18" s="102">
        <v>26</v>
      </c>
      <c r="O18" s="104">
        <v>5</v>
      </c>
      <c r="P18" s="104">
        <v>23</v>
      </c>
      <c r="Q18" s="102">
        <v>59.2</v>
      </c>
      <c r="R18" s="104">
        <v>8</v>
      </c>
      <c r="S18" s="104">
        <v>18</v>
      </c>
      <c r="T18" s="102">
        <v>198.9</v>
      </c>
      <c r="U18" s="105">
        <v>34</v>
      </c>
      <c r="V18" s="106">
        <v>8</v>
      </c>
      <c r="W18" s="104">
        <v>16</v>
      </c>
      <c r="X18" s="107">
        <v>23363</v>
      </c>
      <c r="Y18" s="108">
        <v>11</v>
      </c>
      <c r="Z18" s="104">
        <v>20</v>
      </c>
      <c r="AA18" s="105">
        <v>23973</v>
      </c>
      <c r="AB18" s="149"/>
      <c r="AC18" s="149"/>
      <c r="AD18" s="149"/>
    </row>
    <row r="19" spans="1:30" ht="17.25" customHeight="1">
      <c r="A19" s="100" t="s">
        <v>1</v>
      </c>
      <c r="B19" s="11" t="s">
        <v>41</v>
      </c>
      <c r="C19" s="101" t="s">
        <v>611</v>
      </c>
      <c r="D19" s="102">
        <v>65.2</v>
      </c>
      <c r="E19" s="103">
        <v>31</v>
      </c>
      <c r="F19" s="103">
        <v>63.6</v>
      </c>
      <c r="G19" s="104">
        <v>12</v>
      </c>
      <c r="H19" s="105">
        <v>7</v>
      </c>
      <c r="I19" s="102">
        <v>19</v>
      </c>
      <c r="J19" s="103">
        <v>9</v>
      </c>
      <c r="K19" s="14">
        <v>28</v>
      </c>
      <c r="L19" s="104">
        <v>5</v>
      </c>
      <c r="M19" s="105">
        <v>21</v>
      </c>
      <c r="N19" s="102">
        <v>44</v>
      </c>
      <c r="O19" s="104">
        <v>9</v>
      </c>
      <c r="P19" s="104">
        <v>2</v>
      </c>
      <c r="Q19" s="102">
        <v>55.6</v>
      </c>
      <c r="R19" s="104">
        <v>8</v>
      </c>
      <c r="S19" s="104">
        <v>20</v>
      </c>
      <c r="T19" s="102">
        <v>191.2</v>
      </c>
      <c r="U19" s="105">
        <v>34</v>
      </c>
      <c r="V19" s="106">
        <v>12</v>
      </c>
      <c r="W19" s="104">
        <v>22</v>
      </c>
      <c r="X19" s="107">
        <v>26056</v>
      </c>
      <c r="Y19" s="108">
        <v>12</v>
      </c>
      <c r="Z19" s="104">
        <v>22</v>
      </c>
      <c r="AA19" s="105">
        <v>25243</v>
      </c>
      <c r="AB19" s="149"/>
      <c r="AC19" s="149"/>
      <c r="AD19" s="149"/>
    </row>
    <row r="20" spans="1:30" ht="17.25" customHeight="1" thickBot="1">
      <c r="A20" s="100" t="s">
        <v>1</v>
      </c>
      <c r="B20" s="11" t="s">
        <v>161</v>
      </c>
      <c r="C20" s="101" t="s">
        <v>612</v>
      </c>
      <c r="D20" s="102">
        <v>68.400000000000006</v>
      </c>
      <c r="E20" s="103">
        <v>24</v>
      </c>
      <c r="F20" s="103">
        <v>58.2</v>
      </c>
      <c r="G20" s="104">
        <v>11</v>
      </c>
      <c r="H20" s="105">
        <v>16</v>
      </c>
      <c r="I20" s="102">
        <v>31</v>
      </c>
      <c r="J20" s="103">
        <v>10.5</v>
      </c>
      <c r="K20" s="14">
        <v>41.5</v>
      </c>
      <c r="L20" s="104">
        <v>8</v>
      </c>
      <c r="M20" s="105">
        <v>7</v>
      </c>
      <c r="N20" s="102">
        <v>39</v>
      </c>
      <c r="O20" s="104">
        <v>8</v>
      </c>
      <c r="P20" s="104">
        <v>4</v>
      </c>
      <c r="Q20" s="102">
        <v>52</v>
      </c>
      <c r="R20" s="104">
        <v>7</v>
      </c>
      <c r="S20" s="104">
        <v>22</v>
      </c>
      <c r="T20" s="102">
        <v>190.7</v>
      </c>
      <c r="U20" s="105">
        <v>34</v>
      </c>
      <c r="V20" s="106">
        <v>13</v>
      </c>
      <c r="W20" s="104">
        <v>26</v>
      </c>
      <c r="X20" s="107">
        <v>26224</v>
      </c>
      <c r="Y20" s="108">
        <v>13</v>
      </c>
      <c r="Z20" s="104">
        <v>24</v>
      </c>
      <c r="AA20" s="105">
        <v>25293</v>
      </c>
      <c r="AB20" s="149"/>
      <c r="AC20" s="149"/>
      <c r="AD20" s="149"/>
    </row>
    <row r="21" spans="1:30">
      <c r="A21" s="148" t="s">
        <v>550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</row>
    <row r="22" spans="1:30">
      <c r="A22" s="274" t="s">
        <v>50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</row>
    <row r="23" spans="1:30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</row>
    <row r="24" spans="1:30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</row>
    <row r="25" spans="1:30" ht="21" thickBot="1">
      <c r="A25" s="275" t="s">
        <v>155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178"/>
      <c r="R25" s="178"/>
      <c r="S25" s="178"/>
      <c r="T25" s="178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</row>
    <row r="26" spans="1:30">
      <c r="A26" s="276"/>
      <c r="B26" s="277"/>
      <c r="C26" s="278"/>
      <c r="D26" s="253" t="s">
        <v>20</v>
      </c>
      <c r="E26" s="262"/>
      <c r="F26" s="262"/>
      <c r="G26" s="262"/>
      <c r="H26" s="263"/>
      <c r="I26" s="253" t="s">
        <v>21</v>
      </c>
      <c r="J26" s="262"/>
      <c r="K26" s="262"/>
      <c r="L26" s="262"/>
      <c r="M26" s="263"/>
      <c r="N26" s="253" t="s">
        <v>22</v>
      </c>
      <c r="O26" s="262"/>
      <c r="P26" s="263"/>
      <c r="Q26" s="264" t="s">
        <v>523</v>
      </c>
      <c r="R26" s="254"/>
      <c r="S26" s="255"/>
      <c r="T26" s="265" t="s">
        <v>506</v>
      </c>
      <c r="U26" s="266"/>
      <c r="V26" s="267"/>
      <c r="W26" s="1"/>
      <c r="X26" s="1"/>
      <c r="Y26" s="1"/>
      <c r="Z26" s="1"/>
      <c r="AA26" s="1"/>
      <c r="AB26" s="1"/>
      <c r="AC26" s="1"/>
      <c r="AD26" s="1"/>
    </row>
    <row r="27" spans="1:30" ht="17.25" thickBot="1">
      <c r="A27" s="279"/>
      <c r="B27" s="280"/>
      <c r="C27" s="281"/>
      <c r="D27" s="118" t="s">
        <v>8</v>
      </c>
      <c r="E27" s="119" t="s">
        <v>346</v>
      </c>
      <c r="F27" s="119" t="s">
        <v>26</v>
      </c>
      <c r="G27" s="119" t="s">
        <v>27</v>
      </c>
      <c r="H27" s="120" t="s">
        <v>10</v>
      </c>
      <c r="I27" s="118" t="s">
        <v>8</v>
      </c>
      <c r="J27" s="119" t="s">
        <v>9</v>
      </c>
      <c r="K27" s="119" t="s">
        <v>26</v>
      </c>
      <c r="L27" s="119" t="s">
        <v>27</v>
      </c>
      <c r="M27" s="120" t="s">
        <v>10</v>
      </c>
      <c r="N27" s="118" t="s">
        <v>26</v>
      </c>
      <c r="O27" s="119" t="s">
        <v>27</v>
      </c>
      <c r="P27" s="120" t="s">
        <v>10</v>
      </c>
      <c r="Q27" s="118" t="s">
        <v>26</v>
      </c>
      <c r="R27" s="119" t="s">
        <v>27</v>
      </c>
      <c r="S27" s="120" t="s">
        <v>10</v>
      </c>
      <c r="T27" s="121" t="s">
        <v>11</v>
      </c>
      <c r="U27" s="122" t="s">
        <v>15</v>
      </c>
      <c r="V27" s="123" t="s">
        <v>353</v>
      </c>
      <c r="W27" s="1"/>
      <c r="X27" s="1"/>
      <c r="Y27" s="1"/>
      <c r="Z27" s="1"/>
      <c r="AA27" s="1"/>
      <c r="AB27" s="1"/>
      <c r="AC27" s="1"/>
      <c r="AD27" s="1"/>
    </row>
    <row r="28" spans="1:30" ht="16.5" customHeight="1">
      <c r="A28" s="268" t="s">
        <v>127</v>
      </c>
      <c r="B28" s="269"/>
      <c r="C28" s="270"/>
      <c r="D28" s="124">
        <v>62.06451612903227</v>
      </c>
      <c r="E28" s="125">
        <v>28.032258064516128</v>
      </c>
      <c r="F28" s="125">
        <v>59.064516129032249</v>
      </c>
      <c r="G28" s="126"/>
      <c r="H28" s="127">
        <v>31</v>
      </c>
      <c r="I28" s="124">
        <v>24.93548387096774</v>
      </c>
      <c r="J28" s="125">
        <v>8.5806451612903221</v>
      </c>
      <c r="K28" s="125">
        <v>33.516129032258064</v>
      </c>
      <c r="L28" s="126"/>
      <c r="M28" s="127">
        <v>31</v>
      </c>
      <c r="N28" s="124">
        <v>30.387096774193548</v>
      </c>
      <c r="O28" s="126"/>
      <c r="P28" s="127">
        <v>31</v>
      </c>
      <c r="Q28" s="124">
        <v>57.341935483870984</v>
      </c>
      <c r="R28" s="126"/>
      <c r="S28" s="127">
        <v>31</v>
      </c>
      <c r="T28" s="124">
        <v>180.30967741935481</v>
      </c>
      <c r="U28" s="128"/>
      <c r="V28" s="127">
        <v>31</v>
      </c>
      <c r="W28" s="1"/>
      <c r="X28" s="1"/>
      <c r="Y28" s="1"/>
      <c r="Z28" s="1"/>
      <c r="AA28" s="1"/>
      <c r="AB28" s="1"/>
      <c r="AC28" s="1"/>
      <c r="AD28" s="1"/>
    </row>
    <row r="29" spans="1:30" ht="16.5" customHeight="1">
      <c r="A29" s="271" t="s">
        <v>128</v>
      </c>
      <c r="B29" s="272"/>
      <c r="C29" s="273"/>
      <c r="D29" s="102">
        <v>8.70512455674168</v>
      </c>
      <c r="E29" s="103">
        <v>3.90499576638488</v>
      </c>
      <c r="F29" s="103">
        <v>5.2859979373386397</v>
      </c>
      <c r="G29" s="104"/>
      <c r="H29" s="129"/>
      <c r="I29" s="102">
        <v>10.0874702701724</v>
      </c>
      <c r="J29" s="103">
        <v>3.6441720485392599</v>
      </c>
      <c r="K29" s="103">
        <v>11.8924002399743</v>
      </c>
      <c r="L29" s="104"/>
      <c r="M29" s="129"/>
      <c r="N29" s="102">
        <v>8.5759768558606808</v>
      </c>
      <c r="O29" s="104"/>
      <c r="P29" s="129"/>
      <c r="Q29" s="102">
        <v>12.003003656343401</v>
      </c>
      <c r="R29" s="104"/>
      <c r="S29" s="129"/>
      <c r="T29" s="102">
        <v>27.8593354293407</v>
      </c>
      <c r="U29" s="130"/>
      <c r="V29" s="129"/>
      <c r="W29" s="1"/>
      <c r="X29" s="1"/>
      <c r="Y29" s="1"/>
      <c r="Z29" s="1"/>
      <c r="AA29" s="1"/>
      <c r="AB29" s="1"/>
      <c r="AC29" s="1"/>
      <c r="AD29" s="1"/>
    </row>
    <row r="30" spans="1:30" ht="16.5" customHeight="1">
      <c r="A30" s="244" t="s">
        <v>129</v>
      </c>
      <c r="B30" s="258"/>
      <c r="C30" s="259"/>
      <c r="D30" s="102">
        <v>74.400000000000006</v>
      </c>
      <c r="E30" s="103">
        <v>32</v>
      </c>
      <c r="F30" s="103">
        <v>67</v>
      </c>
      <c r="G30" s="104">
        <v>13</v>
      </c>
      <c r="H30" s="131"/>
      <c r="I30" s="102">
        <v>38</v>
      </c>
      <c r="J30" s="103">
        <v>14</v>
      </c>
      <c r="K30" s="103">
        <v>51.5</v>
      </c>
      <c r="L30" s="104">
        <v>9</v>
      </c>
      <c r="M30" s="131"/>
      <c r="N30" s="102">
        <v>39</v>
      </c>
      <c r="O30" s="104">
        <v>8</v>
      </c>
      <c r="P30" s="131"/>
      <c r="Q30" s="102">
        <v>72.400000000000006</v>
      </c>
      <c r="R30" s="104">
        <v>10</v>
      </c>
      <c r="S30" s="131"/>
      <c r="T30" s="102">
        <v>218.1</v>
      </c>
      <c r="U30" s="130">
        <v>39</v>
      </c>
      <c r="V30" s="131"/>
      <c r="W30" s="1"/>
      <c r="X30" s="1"/>
      <c r="Y30" s="1"/>
      <c r="Z30" s="1"/>
      <c r="AA30" s="1"/>
      <c r="AB30" s="1"/>
      <c r="AC30" s="1"/>
      <c r="AD30" s="1"/>
    </row>
    <row r="31" spans="1:30" ht="16.5" customHeight="1">
      <c r="A31" s="244" t="s">
        <v>130</v>
      </c>
      <c r="B31" s="258"/>
      <c r="C31" s="259"/>
      <c r="D31" s="102">
        <v>68.400000000000006</v>
      </c>
      <c r="E31" s="103">
        <v>31</v>
      </c>
      <c r="F31" s="103">
        <v>62.2</v>
      </c>
      <c r="G31" s="104">
        <v>12</v>
      </c>
      <c r="H31" s="131"/>
      <c r="I31" s="102">
        <v>31</v>
      </c>
      <c r="J31" s="103">
        <v>10.5</v>
      </c>
      <c r="K31" s="103">
        <v>41.5</v>
      </c>
      <c r="L31" s="104">
        <v>8</v>
      </c>
      <c r="M31" s="131"/>
      <c r="N31" s="102">
        <v>36</v>
      </c>
      <c r="O31" s="104">
        <v>7</v>
      </c>
      <c r="P31" s="131"/>
      <c r="Q31" s="102">
        <v>66.400000000000006</v>
      </c>
      <c r="R31" s="104">
        <v>9</v>
      </c>
      <c r="S31" s="131"/>
      <c r="T31" s="102">
        <v>198.9</v>
      </c>
      <c r="U31" s="130">
        <v>35</v>
      </c>
      <c r="V31" s="131"/>
      <c r="W31" s="1"/>
      <c r="X31" s="1"/>
      <c r="Y31" s="1"/>
      <c r="Z31" s="1"/>
      <c r="AA31" s="1"/>
      <c r="AB31" s="1"/>
      <c r="AC31" s="1"/>
      <c r="AD31" s="1"/>
    </row>
    <row r="32" spans="1:30" ht="16.5" customHeight="1">
      <c r="A32" s="244" t="s">
        <v>131</v>
      </c>
      <c r="B32" s="258"/>
      <c r="C32" s="259"/>
      <c r="D32" s="102">
        <v>62.4</v>
      </c>
      <c r="E32" s="103">
        <v>30</v>
      </c>
      <c r="F32" s="103">
        <v>58.2</v>
      </c>
      <c r="G32" s="104">
        <v>11</v>
      </c>
      <c r="H32" s="131"/>
      <c r="I32" s="102">
        <v>24</v>
      </c>
      <c r="J32" s="103">
        <v>8</v>
      </c>
      <c r="K32" s="103">
        <v>32.5</v>
      </c>
      <c r="L32" s="104">
        <v>6</v>
      </c>
      <c r="M32" s="131"/>
      <c r="N32" s="102">
        <v>30</v>
      </c>
      <c r="O32" s="104">
        <v>6</v>
      </c>
      <c r="P32" s="131"/>
      <c r="Q32" s="102">
        <v>60.4</v>
      </c>
      <c r="R32" s="104">
        <v>8</v>
      </c>
      <c r="S32" s="131"/>
      <c r="T32" s="102">
        <v>188.1</v>
      </c>
      <c r="U32" s="130">
        <v>32</v>
      </c>
      <c r="V32" s="131"/>
      <c r="W32" s="1"/>
      <c r="X32" s="1"/>
      <c r="Y32" s="1"/>
      <c r="Z32" s="1"/>
      <c r="AA32" s="1"/>
      <c r="AB32" s="1"/>
      <c r="AC32" s="1"/>
      <c r="AD32" s="1"/>
    </row>
    <row r="33" spans="1:30" ht="16.5" customHeight="1">
      <c r="A33" s="244" t="s">
        <v>132</v>
      </c>
      <c r="B33" s="258"/>
      <c r="C33" s="259"/>
      <c r="D33" s="102">
        <v>56.4</v>
      </c>
      <c r="E33" s="103">
        <v>26</v>
      </c>
      <c r="F33" s="103">
        <v>55.6</v>
      </c>
      <c r="G33" s="104">
        <v>11</v>
      </c>
      <c r="H33" s="131"/>
      <c r="I33" s="102">
        <v>17</v>
      </c>
      <c r="J33" s="103">
        <v>6.5</v>
      </c>
      <c r="K33" s="103">
        <v>22.5</v>
      </c>
      <c r="L33" s="104">
        <v>4</v>
      </c>
      <c r="M33" s="131"/>
      <c r="N33" s="102">
        <v>26</v>
      </c>
      <c r="O33" s="104">
        <v>5</v>
      </c>
      <c r="P33" s="131"/>
      <c r="Q33" s="102">
        <v>49.2</v>
      </c>
      <c r="R33" s="104">
        <v>7</v>
      </c>
      <c r="S33" s="131"/>
      <c r="T33" s="102">
        <v>161.6</v>
      </c>
      <c r="U33" s="130">
        <v>28</v>
      </c>
      <c r="V33" s="131"/>
      <c r="W33" s="1"/>
      <c r="X33" s="1"/>
      <c r="Y33" s="1"/>
      <c r="Z33" s="1"/>
      <c r="AA33" s="1"/>
      <c r="AB33" s="1"/>
      <c r="AC33" s="1"/>
      <c r="AD33" s="1"/>
    </row>
    <row r="34" spans="1:30" ht="16.5" customHeight="1" thickBot="1">
      <c r="A34" s="247" t="s">
        <v>133</v>
      </c>
      <c r="B34" s="260"/>
      <c r="C34" s="261"/>
      <c r="D34" s="111">
        <v>49.2</v>
      </c>
      <c r="E34" s="112">
        <v>23</v>
      </c>
      <c r="F34" s="112">
        <v>53.2</v>
      </c>
      <c r="G34" s="113">
        <v>10</v>
      </c>
      <c r="H34" s="132"/>
      <c r="I34" s="111">
        <v>13</v>
      </c>
      <c r="J34" s="112">
        <v>3.5</v>
      </c>
      <c r="K34" s="112">
        <v>21</v>
      </c>
      <c r="L34" s="113">
        <v>4</v>
      </c>
      <c r="M34" s="132"/>
      <c r="N34" s="111">
        <v>21</v>
      </c>
      <c r="O34" s="113">
        <v>4</v>
      </c>
      <c r="P34" s="132"/>
      <c r="Q34" s="111">
        <v>40.4</v>
      </c>
      <c r="R34" s="113">
        <v>6</v>
      </c>
      <c r="S34" s="132"/>
      <c r="T34" s="111">
        <v>143.6</v>
      </c>
      <c r="U34" s="133">
        <v>25</v>
      </c>
      <c r="V34" s="132"/>
      <c r="W34" s="1"/>
      <c r="X34" s="1"/>
      <c r="Y34" s="1"/>
      <c r="Z34" s="1"/>
      <c r="AA34" s="1"/>
      <c r="AB34" s="1"/>
      <c r="AC34" s="1"/>
      <c r="AD34" s="1"/>
    </row>
    <row r="35" spans="1:30" ht="16.5" customHeight="1">
      <c r="A35" s="253" t="s">
        <v>134</v>
      </c>
      <c r="B35" s="262"/>
      <c r="C35" s="263"/>
      <c r="D35" s="134">
        <v>62.1</v>
      </c>
      <c r="E35" s="135">
        <v>26.55</v>
      </c>
      <c r="F35" s="135">
        <v>57.61</v>
      </c>
      <c r="G35" s="136"/>
      <c r="H35" s="137">
        <v>146</v>
      </c>
      <c r="I35" s="134">
        <v>25.2</v>
      </c>
      <c r="J35" s="135">
        <v>7.82</v>
      </c>
      <c r="K35" s="135">
        <v>33.020000000000003</v>
      </c>
      <c r="L35" s="136"/>
      <c r="M35" s="137">
        <v>146</v>
      </c>
      <c r="N35" s="134">
        <v>25.05</v>
      </c>
      <c r="O35" s="136"/>
      <c r="P35" s="137">
        <v>146</v>
      </c>
      <c r="Q35" s="134">
        <v>56.76</v>
      </c>
      <c r="R35" s="136"/>
      <c r="S35" s="137">
        <v>78</v>
      </c>
      <c r="T35" s="134">
        <v>175.43</v>
      </c>
      <c r="U35" s="136"/>
      <c r="V35" s="137">
        <v>78</v>
      </c>
      <c r="W35" s="1"/>
      <c r="X35" s="1"/>
      <c r="Y35" s="1"/>
      <c r="Z35" s="1"/>
      <c r="AA35" s="1"/>
      <c r="AB35" s="1"/>
      <c r="AC35" s="1"/>
      <c r="AD35" s="1"/>
    </row>
    <row r="36" spans="1:30" ht="16.5" customHeight="1">
      <c r="A36" s="244" t="s">
        <v>135</v>
      </c>
      <c r="B36" s="256"/>
      <c r="C36" s="257"/>
      <c r="D36" s="138">
        <v>12.1304915686357</v>
      </c>
      <c r="E36" s="139">
        <v>5.7918263713709299</v>
      </c>
      <c r="F36" s="139">
        <v>9.9730656637795008</v>
      </c>
      <c r="G36" s="140"/>
      <c r="H36" s="141"/>
      <c r="I36" s="138">
        <v>10.8879052562536</v>
      </c>
      <c r="J36" s="139">
        <v>3.8429244099753199</v>
      </c>
      <c r="K36" s="139">
        <v>13.152143749781899</v>
      </c>
      <c r="L36" s="140"/>
      <c r="M36" s="141"/>
      <c r="N36" s="138">
        <v>9.50087632385112</v>
      </c>
      <c r="O36" s="140"/>
      <c r="P36" s="141"/>
      <c r="Q36" s="138">
        <v>14.6065403950087</v>
      </c>
      <c r="R36" s="140"/>
      <c r="S36" s="141"/>
      <c r="T36" s="138">
        <v>36.068987553532203</v>
      </c>
      <c r="U36" s="140"/>
      <c r="V36" s="141"/>
      <c r="W36" s="1"/>
      <c r="X36" s="1"/>
      <c r="Y36" s="1"/>
      <c r="Z36" s="1"/>
      <c r="AA36" s="1"/>
      <c r="AB36" s="1"/>
      <c r="AC36" s="1"/>
      <c r="AD36" s="1"/>
    </row>
    <row r="37" spans="1:30" ht="16.5" customHeight="1">
      <c r="A37" s="244" t="s">
        <v>553</v>
      </c>
      <c r="B37" s="256"/>
      <c r="C37" s="257"/>
      <c r="D37" s="138">
        <v>74.400000000000006</v>
      </c>
      <c r="E37" s="139">
        <v>32</v>
      </c>
      <c r="F37" s="139">
        <v>67</v>
      </c>
      <c r="G37" s="140">
        <v>13</v>
      </c>
      <c r="H37" s="142"/>
      <c r="I37" s="138">
        <v>41</v>
      </c>
      <c r="J37" s="139">
        <v>12</v>
      </c>
      <c r="K37" s="139">
        <v>51.5</v>
      </c>
      <c r="L37" s="140">
        <v>9</v>
      </c>
      <c r="M37" s="142"/>
      <c r="N37" s="138">
        <v>36</v>
      </c>
      <c r="O37" s="140">
        <v>7</v>
      </c>
      <c r="P37" s="142"/>
      <c r="Q37" s="138">
        <v>72.400000000000006</v>
      </c>
      <c r="R37" s="140">
        <v>10</v>
      </c>
      <c r="S37" s="142"/>
      <c r="T37" s="138">
        <v>218.1</v>
      </c>
      <c r="U37" s="140">
        <v>38</v>
      </c>
      <c r="V37" s="143"/>
      <c r="W37" s="1"/>
      <c r="X37" s="1"/>
      <c r="Y37" s="1"/>
      <c r="Z37" s="1"/>
      <c r="AA37" s="1"/>
      <c r="AB37" s="1"/>
      <c r="AC37" s="1"/>
      <c r="AD37" s="1"/>
    </row>
    <row r="38" spans="1:30" ht="16.5" customHeight="1">
      <c r="A38" s="244" t="s">
        <v>554</v>
      </c>
      <c r="B38" s="256"/>
      <c r="C38" s="257"/>
      <c r="D38" s="138">
        <v>68.8</v>
      </c>
      <c r="E38" s="139">
        <v>30</v>
      </c>
      <c r="F38" s="139">
        <v>63.8</v>
      </c>
      <c r="G38" s="140">
        <v>12</v>
      </c>
      <c r="H38" s="142"/>
      <c r="I38" s="138">
        <v>30</v>
      </c>
      <c r="J38" s="139">
        <v>10.5</v>
      </c>
      <c r="K38" s="139">
        <v>40.5</v>
      </c>
      <c r="L38" s="140">
        <v>7</v>
      </c>
      <c r="M38" s="142"/>
      <c r="N38" s="138">
        <v>30</v>
      </c>
      <c r="O38" s="140">
        <v>6</v>
      </c>
      <c r="P38" s="142"/>
      <c r="Q38" s="138">
        <v>65.2</v>
      </c>
      <c r="R38" s="140">
        <v>9</v>
      </c>
      <c r="S38" s="142"/>
      <c r="T38" s="138">
        <v>194.3</v>
      </c>
      <c r="U38" s="140">
        <v>34</v>
      </c>
      <c r="V38" s="143"/>
      <c r="W38" s="1"/>
      <c r="X38" s="1"/>
      <c r="Y38" s="1"/>
      <c r="Z38" s="1"/>
      <c r="AA38" s="1"/>
      <c r="AB38" s="1"/>
      <c r="AC38" s="1"/>
      <c r="AD38" s="1"/>
    </row>
    <row r="39" spans="1:30" ht="16.5" customHeight="1">
      <c r="A39" s="244" t="s">
        <v>555</v>
      </c>
      <c r="B39" s="256"/>
      <c r="C39" s="257"/>
      <c r="D39" s="138">
        <v>63.2</v>
      </c>
      <c r="E39" s="139">
        <v>28</v>
      </c>
      <c r="F39" s="139">
        <v>58.6</v>
      </c>
      <c r="G39" s="140">
        <v>11</v>
      </c>
      <c r="H39" s="142"/>
      <c r="I39" s="138">
        <v>23</v>
      </c>
      <c r="J39" s="139">
        <v>8</v>
      </c>
      <c r="K39" s="139">
        <v>31</v>
      </c>
      <c r="L39" s="140">
        <v>6</v>
      </c>
      <c r="M39" s="142"/>
      <c r="N39" s="138">
        <v>24</v>
      </c>
      <c r="O39" s="140">
        <v>5</v>
      </c>
      <c r="P39" s="142"/>
      <c r="Q39" s="138">
        <v>56.8</v>
      </c>
      <c r="R39" s="140">
        <v>8</v>
      </c>
      <c r="S39" s="142"/>
      <c r="T39" s="138">
        <v>174.2</v>
      </c>
      <c r="U39" s="140">
        <v>31</v>
      </c>
      <c r="V39" s="143"/>
      <c r="W39" s="1"/>
      <c r="X39" s="1"/>
      <c r="Y39" s="1"/>
      <c r="Z39" s="1"/>
      <c r="AA39" s="1"/>
      <c r="AB39" s="1"/>
      <c r="AC39" s="1"/>
      <c r="AD39" s="1"/>
    </row>
    <row r="40" spans="1:30" ht="16.5" customHeight="1">
      <c r="A40" s="244" t="s">
        <v>556</v>
      </c>
      <c r="B40" s="245"/>
      <c r="C40" s="246"/>
      <c r="D40" s="138">
        <v>57.6</v>
      </c>
      <c r="E40" s="139">
        <v>24</v>
      </c>
      <c r="F40" s="139">
        <v>54.8</v>
      </c>
      <c r="G40" s="140">
        <v>11</v>
      </c>
      <c r="H40" s="143"/>
      <c r="I40" s="138">
        <v>17</v>
      </c>
      <c r="J40" s="139">
        <v>5.5</v>
      </c>
      <c r="K40" s="139">
        <v>22.5</v>
      </c>
      <c r="L40" s="140">
        <v>4</v>
      </c>
      <c r="M40" s="143"/>
      <c r="N40" s="138">
        <v>19</v>
      </c>
      <c r="O40" s="140">
        <v>4</v>
      </c>
      <c r="P40" s="143"/>
      <c r="Q40" s="138">
        <v>46</v>
      </c>
      <c r="R40" s="140">
        <v>6</v>
      </c>
      <c r="S40" s="143"/>
      <c r="T40" s="138">
        <v>149.30000000000001</v>
      </c>
      <c r="U40" s="140">
        <v>26</v>
      </c>
      <c r="V40" s="143"/>
    </row>
    <row r="41" spans="1:30" ht="16.5" customHeight="1" thickBot="1">
      <c r="A41" s="247" t="s">
        <v>557</v>
      </c>
      <c r="B41" s="248"/>
      <c r="C41" s="249"/>
      <c r="D41" s="144">
        <v>49.2</v>
      </c>
      <c r="E41" s="145">
        <v>21</v>
      </c>
      <c r="F41" s="145">
        <v>47.2</v>
      </c>
      <c r="G41" s="146">
        <v>9</v>
      </c>
      <c r="H41" s="147"/>
      <c r="I41" s="144">
        <v>14</v>
      </c>
      <c r="J41" s="145">
        <v>3</v>
      </c>
      <c r="K41" s="145">
        <v>19</v>
      </c>
      <c r="L41" s="146">
        <v>4</v>
      </c>
      <c r="M41" s="147"/>
      <c r="N41" s="144">
        <v>14</v>
      </c>
      <c r="O41" s="146">
        <v>3</v>
      </c>
      <c r="P41" s="147"/>
      <c r="Q41" s="144">
        <v>40.4</v>
      </c>
      <c r="R41" s="146">
        <v>6</v>
      </c>
      <c r="S41" s="147"/>
      <c r="T41" s="144">
        <v>134.80000000000001</v>
      </c>
      <c r="U41" s="146">
        <v>24</v>
      </c>
      <c r="V41" s="147"/>
    </row>
    <row r="42" spans="1:30" ht="16.5" customHeight="1">
      <c r="A42" s="253" t="s">
        <v>136</v>
      </c>
      <c r="B42" s="254"/>
      <c r="C42" s="255"/>
      <c r="D42" s="134">
        <v>65.14</v>
      </c>
      <c r="E42" s="135">
        <v>26.21</v>
      </c>
      <c r="F42" s="135">
        <v>58.77</v>
      </c>
      <c r="G42" s="136"/>
      <c r="H42" s="137">
        <v>75305</v>
      </c>
      <c r="I42" s="134">
        <v>32.46</v>
      </c>
      <c r="J42" s="135">
        <v>9.31</v>
      </c>
      <c r="K42" s="135">
        <v>41.78</v>
      </c>
      <c r="L42" s="136"/>
      <c r="M42" s="137">
        <v>75082</v>
      </c>
      <c r="N42" s="134">
        <v>30.08</v>
      </c>
      <c r="O42" s="136"/>
      <c r="P42" s="137">
        <v>74571</v>
      </c>
      <c r="Q42" s="134">
        <v>60.29</v>
      </c>
      <c r="R42" s="136"/>
      <c r="S42" s="137">
        <v>56222</v>
      </c>
      <c r="T42" s="134">
        <v>192.27</v>
      </c>
      <c r="U42" s="136"/>
      <c r="V42" s="137">
        <v>56222</v>
      </c>
    </row>
    <row r="43" spans="1:30" ht="16.5" customHeight="1">
      <c r="A43" s="244" t="s">
        <v>29</v>
      </c>
      <c r="B43" s="245"/>
      <c r="C43" s="246"/>
      <c r="D43" s="138">
        <v>14.634298208346999</v>
      </c>
      <c r="E43" s="139">
        <v>7.3445661262405997</v>
      </c>
      <c r="F43" s="139">
        <v>12.855854646321101</v>
      </c>
      <c r="G43" s="140"/>
      <c r="H43" s="141"/>
      <c r="I43" s="138">
        <v>14.7058937400689</v>
      </c>
      <c r="J43" s="139">
        <v>5.7975174827817497</v>
      </c>
      <c r="K43" s="139">
        <v>19.2675319058391</v>
      </c>
      <c r="L43" s="140"/>
      <c r="M43" s="141"/>
      <c r="N43" s="138">
        <v>14.9282119497593</v>
      </c>
      <c r="O43" s="140"/>
      <c r="P43" s="141"/>
      <c r="Q43" s="138">
        <v>22.055910623304101</v>
      </c>
      <c r="R43" s="140"/>
      <c r="S43" s="141"/>
      <c r="T43" s="138">
        <v>59.686818956648501</v>
      </c>
      <c r="U43" s="140"/>
      <c r="V43" s="141"/>
    </row>
    <row r="44" spans="1:30" ht="16.5" customHeight="1">
      <c r="A44" s="244" t="s">
        <v>558</v>
      </c>
      <c r="B44" s="245"/>
      <c r="C44" s="246"/>
      <c r="D44" s="138">
        <v>80.8</v>
      </c>
      <c r="E44" s="139">
        <v>33</v>
      </c>
      <c r="F44" s="139">
        <v>71.599999999999994</v>
      </c>
      <c r="G44" s="140">
        <v>14</v>
      </c>
      <c r="H44" s="143"/>
      <c r="I44" s="138">
        <v>53</v>
      </c>
      <c r="J44" s="139">
        <v>16.5</v>
      </c>
      <c r="K44" s="139">
        <v>68</v>
      </c>
      <c r="L44" s="140">
        <v>12</v>
      </c>
      <c r="M44" s="143"/>
      <c r="N44" s="138">
        <v>48</v>
      </c>
      <c r="O44" s="140">
        <v>9</v>
      </c>
      <c r="P44" s="143"/>
      <c r="Q44" s="138">
        <v>88.8</v>
      </c>
      <c r="R44" s="140">
        <v>12</v>
      </c>
      <c r="S44" s="143"/>
      <c r="T44" s="138">
        <v>268</v>
      </c>
      <c r="U44" s="140">
        <v>45</v>
      </c>
      <c r="V44" s="143"/>
    </row>
    <row r="45" spans="1:30" ht="16.5" customHeight="1">
      <c r="A45" s="244" t="s">
        <v>559</v>
      </c>
      <c r="B45" s="245"/>
      <c r="C45" s="246"/>
      <c r="D45" s="138">
        <v>75.2</v>
      </c>
      <c r="E45" s="139">
        <v>31</v>
      </c>
      <c r="F45" s="139">
        <v>67.400000000000006</v>
      </c>
      <c r="G45" s="140">
        <v>13</v>
      </c>
      <c r="H45" s="143"/>
      <c r="I45" s="138">
        <v>44</v>
      </c>
      <c r="J45" s="139">
        <v>13.5</v>
      </c>
      <c r="K45" s="139">
        <v>56</v>
      </c>
      <c r="L45" s="140">
        <v>10</v>
      </c>
      <c r="M45" s="143"/>
      <c r="N45" s="138">
        <v>38</v>
      </c>
      <c r="O45" s="140">
        <v>7</v>
      </c>
      <c r="P45" s="143"/>
      <c r="Q45" s="138">
        <v>76</v>
      </c>
      <c r="R45" s="140">
        <v>10</v>
      </c>
      <c r="S45" s="143"/>
      <c r="T45" s="138">
        <v>231.3</v>
      </c>
      <c r="U45" s="140">
        <v>40</v>
      </c>
      <c r="V45" s="143"/>
    </row>
    <row r="46" spans="1:30" ht="16.5" customHeight="1">
      <c r="A46" s="244" t="s">
        <v>560</v>
      </c>
      <c r="B46" s="245"/>
      <c r="C46" s="246"/>
      <c r="D46" s="138">
        <v>66.8</v>
      </c>
      <c r="E46" s="139">
        <v>28</v>
      </c>
      <c r="F46" s="139">
        <v>61</v>
      </c>
      <c r="G46" s="140">
        <v>12</v>
      </c>
      <c r="H46" s="143"/>
      <c r="I46" s="138">
        <v>30</v>
      </c>
      <c r="J46" s="139">
        <v>9</v>
      </c>
      <c r="K46" s="139">
        <v>39</v>
      </c>
      <c r="L46" s="140">
        <v>7</v>
      </c>
      <c r="M46" s="143"/>
      <c r="N46" s="138">
        <v>28</v>
      </c>
      <c r="O46" s="140">
        <v>6</v>
      </c>
      <c r="P46" s="143"/>
      <c r="Q46" s="138">
        <v>58</v>
      </c>
      <c r="R46" s="140">
        <v>8</v>
      </c>
      <c r="S46" s="143"/>
      <c r="T46" s="138">
        <v>185.2</v>
      </c>
      <c r="U46" s="140">
        <v>32</v>
      </c>
      <c r="V46" s="143"/>
    </row>
    <row r="47" spans="1:30" ht="16.5" customHeight="1">
      <c r="A47" s="244" t="s">
        <v>561</v>
      </c>
      <c r="B47" s="245"/>
      <c r="C47" s="246"/>
      <c r="D47" s="138">
        <v>57.6</v>
      </c>
      <c r="E47" s="139">
        <v>23</v>
      </c>
      <c r="F47" s="139">
        <v>53</v>
      </c>
      <c r="G47" s="140">
        <v>10</v>
      </c>
      <c r="H47" s="143"/>
      <c r="I47" s="138">
        <v>20</v>
      </c>
      <c r="J47" s="139">
        <v>5</v>
      </c>
      <c r="K47" s="139">
        <v>26</v>
      </c>
      <c r="L47" s="140">
        <v>5</v>
      </c>
      <c r="M47" s="143"/>
      <c r="N47" s="138">
        <v>20</v>
      </c>
      <c r="O47" s="140">
        <v>4</v>
      </c>
      <c r="P47" s="143"/>
      <c r="Q47" s="138">
        <v>43.2</v>
      </c>
      <c r="R47" s="140">
        <v>6</v>
      </c>
      <c r="S47" s="143"/>
      <c r="T47" s="138">
        <v>149.5</v>
      </c>
      <c r="U47" s="140">
        <v>27</v>
      </c>
      <c r="V47" s="143"/>
    </row>
    <row r="48" spans="1:30" ht="16.5" customHeight="1" thickBot="1">
      <c r="A48" s="247" t="s">
        <v>562</v>
      </c>
      <c r="B48" s="248"/>
      <c r="C48" s="249"/>
      <c r="D48" s="144">
        <v>48.4</v>
      </c>
      <c r="E48" s="145">
        <v>18</v>
      </c>
      <c r="F48" s="145">
        <v>45.2</v>
      </c>
      <c r="G48" s="146">
        <v>9</v>
      </c>
      <c r="H48" s="147"/>
      <c r="I48" s="144">
        <v>16</v>
      </c>
      <c r="J48" s="145">
        <v>2</v>
      </c>
      <c r="K48" s="145">
        <v>19.5</v>
      </c>
      <c r="L48" s="146">
        <v>4</v>
      </c>
      <c r="M48" s="147"/>
      <c r="N48" s="144">
        <v>14</v>
      </c>
      <c r="O48" s="146">
        <v>3</v>
      </c>
      <c r="P48" s="147"/>
      <c r="Q48" s="144">
        <v>34.4</v>
      </c>
      <c r="R48" s="146">
        <v>5</v>
      </c>
      <c r="S48" s="147"/>
      <c r="T48" s="144">
        <v>126.8</v>
      </c>
      <c r="U48" s="146">
        <v>23</v>
      </c>
      <c r="V48" s="147"/>
    </row>
    <row r="49" spans="1:30" ht="17.25" thickBot="1">
      <c r="A49" s="250" t="s">
        <v>563</v>
      </c>
      <c r="B49" s="251"/>
      <c r="C49" s="252"/>
      <c r="D49" s="237">
        <v>5.4486660000000002</v>
      </c>
      <c r="E49" s="238"/>
      <c r="F49" s="238"/>
      <c r="G49" s="238"/>
      <c r="H49" s="239"/>
      <c r="I49" s="237">
        <v>5.9246660000000002</v>
      </c>
      <c r="J49" s="238"/>
      <c r="K49" s="238"/>
      <c r="L49" s="238"/>
      <c r="M49" s="239"/>
      <c r="N49" s="237">
        <v>5.4806660000000003</v>
      </c>
      <c r="O49" s="238"/>
      <c r="P49" s="239"/>
      <c r="Q49" s="237">
        <v>7.7533329999999996</v>
      </c>
      <c r="R49" s="238"/>
      <c r="S49" s="239"/>
      <c r="T49" s="240"/>
      <c r="U49" s="241"/>
      <c r="V49" s="242"/>
      <c r="W49" s="179"/>
      <c r="X49" s="84"/>
      <c r="Y49" s="84"/>
      <c r="Z49" s="84"/>
      <c r="AA49" s="84"/>
    </row>
    <row r="50" spans="1:30">
      <c r="A50" s="243" t="s">
        <v>137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</row>
    <row r="51" spans="1:30">
      <c r="A51" s="236" t="s">
        <v>564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</row>
  </sheetData>
  <mergeCells count="74">
    <mergeCell ref="A4:H4"/>
    <mergeCell ref="I4:M4"/>
    <mergeCell ref="V4:AA4"/>
    <mergeCell ref="A5:A7"/>
    <mergeCell ref="B5:B7"/>
    <mergeCell ref="C5:C7"/>
    <mergeCell ref="D5:H5"/>
    <mergeCell ref="I5:M5"/>
    <mergeCell ref="N5:P5"/>
    <mergeCell ref="A1:AA1"/>
    <mergeCell ref="A2:AA2"/>
    <mergeCell ref="A3:H3"/>
    <mergeCell ref="I3:M3"/>
    <mergeCell ref="T3:X3"/>
    <mergeCell ref="Y3:AD3"/>
    <mergeCell ref="Q5:S5"/>
    <mergeCell ref="T5:AA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Y6:AA6"/>
    <mergeCell ref="A22:M22"/>
    <mergeCell ref="A25:P25"/>
    <mergeCell ref="A26:C27"/>
    <mergeCell ref="D26:H26"/>
    <mergeCell ref="I26:M26"/>
    <mergeCell ref="N26:P26"/>
    <mergeCell ref="Q26:S26"/>
    <mergeCell ref="T26:V26"/>
    <mergeCell ref="R6:R7"/>
    <mergeCell ref="S6:S7"/>
    <mergeCell ref="T6:T7"/>
    <mergeCell ref="U6:U7"/>
    <mergeCell ref="V6:X6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Q49:S49"/>
    <mergeCell ref="T49:V49"/>
    <mergeCell ref="A50:P50"/>
    <mergeCell ref="A51:P51"/>
    <mergeCell ref="A48:C48"/>
    <mergeCell ref="A49:C49"/>
    <mergeCell ref="D49:H49"/>
    <mergeCell ref="I49:M49"/>
    <mergeCell ref="N49:P49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workbookViewId="0">
      <selection activeCell="AC7" sqref="AC7:AC17"/>
    </sheetView>
  </sheetViews>
  <sheetFormatPr defaultRowHeight="16.5"/>
  <cols>
    <col min="1" max="2" width="6.625" customWidth="1"/>
    <col min="3" max="3" width="10.625" customWidth="1"/>
    <col min="4" max="22" width="6.625" customWidth="1"/>
    <col min="23" max="24" width="7.125" customWidth="1"/>
    <col min="25" max="30" width="6.625" customWidth="1"/>
    <col min="257" max="258" width="6.625" customWidth="1"/>
    <col min="259" max="259" width="10.625" customWidth="1"/>
    <col min="260" max="278" width="6.625" customWidth="1"/>
    <col min="279" max="280" width="7.125" customWidth="1"/>
    <col min="281" max="286" width="6.625" customWidth="1"/>
    <col min="513" max="514" width="6.625" customWidth="1"/>
    <col min="515" max="515" width="10.625" customWidth="1"/>
    <col min="516" max="534" width="6.625" customWidth="1"/>
    <col min="535" max="536" width="7.125" customWidth="1"/>
    <col min="537" max="542" width="6.625" customWidth="1"/>
    <col min="769" max="770" width="6.625" customWidth="1"/>
    <col min="771" max="771" width="10.625" customWidth="1"/>
    <col min="772" max="790" width="6.625" customWidth="1"/>
    <col min="791" max="792" width="7.125" customWidth="1"/>
    <col min="793" max="798" width="6.625" customWidth="1"/>
    <col min="1025" max="1026" width="6.625" customWidth="1"/>
    <col min="1027" max="1027" width="10.625" customWidth="1"/>
    <col min="1028" max="1046" width="6.625" customWidth="1"/>
    <col min="1047" max="1048" width="7.125" customWidth="1"/>
    <col min="1049" max="1054" width="6.625" customWidth="1"/>
    <col min="1281" max="1282" width="6.625" customWidth="1"/>
    <col min="1283" max="1283" width="10.625" customWidth="1"/>
    <col min="1284" max="1302" width="6.625" customWidth="1"/>
    <col min="1303" max="1304" width="7.125" customWidth="1"/>
    <col min="1305" max="1310" width="6.625" customWidth="1"/>
    <col min="1537" max="1538" width="6.625" customWidth="1"/>
    <col min="1539" max="1539" width="10.625" customWidth="1"/>
    <col min="1540" max="1558" width="6.625" customWidth="1"/>
    <col min="1559" max="1560" width="7.125" customWidth="1"/>
    <col min="1561" max="1566" width="6.625" customWidth="1"/>
    <col min="1793" max="1794" width="6.625" customWidth="1"/>
    <col min="1795" max="1795" width="10.625" customWidth="1"/>
    <col min="1796" max="1814" width="6.625" customWidth="1"/>
    <col min="1815" max="1816" width="7.125" customWidth="1"/>
    <col min="1817" max="1822" width="6.625" customWidth="1"/>
    <col min="2049" max="2050" width="6.625" customWidth="1"/>
    <col min="2051" max="2051" width="10.625" customWidth="1"/>
    <col min="2052" max="2070" width="6.625" customWidth="1"/>
    <col min="2071" max="2072" width="7.125" customWidth="1"/>
    <col min="2073" max="2078" width="6.625" customWidth="1"/>
    <col min="2305" max="2306" width="6.625" customWidth="1"/>
    <col min="2307" max="2307" width="10.625" customWidth="1"/>
    <col min="2308" max="2326" width="6.625" customWidth="1"/>
    <col min="2327" max="2328" width="7.125" customWidth="1"/>
    <col min="2329" max="2334" width="6.625" customWidth="1"/>
    <col min="2561" max="2562" width="6.625" customWidth="1"/>
    <col min="2563" max="2563" width="10.625" customWidth="1"/>
    <col min="2564" max="2582" width="6.625" customWidth="1"/>
    <col min="2583" max="2584" width="7.125" customWidth="1"/>
    <col min="2585" max="2590" width="6.625" customWidth="1"/>
    <col min="2817" max="2818" width="6.625" customWidth="1"/>
    <col min="2819" max="2819" width="10.625" customWidth="1"/>
    <col min="2820" max="2838" width="6.625" customWidth="1"/>
    <col min="2839" max="2840" width="7.125" customWidth="1"/>
    <col min="2841" max="2846" width="6.625" customWidth="1"/>
    <col min="3073" max="3074" width="6.625" customWidth="1"/>
    <col min="3075" max="3075" width="10.625" customWidth="1"/>
    <col min="3076" max="3094" width="6.625" customWidth="1"/>
    <col min="3095" max="3096" width="7.125" customWidth="1"/>
    <col min="3097" max="3102" width="6.625" customWidth="1"/>
    <col min="3329" max="3330" width="6.625" customWidth="1"/>
    <col min="3331" max="3331" width="10.625" customWidth="1"/>
    <col min="3332" max="3350" width="6.625" customWidth="1"/>
    <col min="3351" max="3352" width="7.125" customWidth="1"/>
    <col min="3353" max="3358" width="6.625" customWidth="1"/>
    <col min="3585" max="3586" width="6.625" customWidth="1"/>
    <col min="3587" max="3587" width="10.625" customWidth="1"/>
    <col min="3588" max="3606" width="6.625" customWidth="1"/>
    <col min="3607" max="3608" width="7.125" customWidth="1"/>
    <col min="3609" max="3614" width="6.625" customWidth="1"/>
    <col min="3841" max="3842" width="6.625" customWidth="1"/>
    <col min="3843" max="3843" width="10.625" customWidth="1"/>
    <col min="3844" max="3862" width="6.625" customWidth="1"/>
    <col min="3863" max="3864" width="7.125" customWidth="1"/>
    <col min="3865" max="3870" width="6.625" customWidth="1"/>
    <col min="4097" max="4098" width="6.625" customWidth="1"/>
    <col min="4099" max="4099" width="10.625" customWidth="1"/>
    <col min="4100" max="4118" width="6.625" customWidth="1"/>
    <col min="4119" max="4120" width="7.125" customWidth="1"/>
    <col min="4121" max="4126" width="6.625" customWidth="1"/>
    <col min="4353" max="4354" width="6.625" customWidth="1"/>
    <col min="4355" max="4355" width="10.625" customWidth="1"/>
    <col min="4356" max="4374" width="6.625" customWidth="1"/>
    <col min="4375" max="4376" width="7.125" customWidth="1"/>
    <col min="4377" max="4382" width="6.625" customWidth="1"/>
    <col min="4609" max="4610" width="6.625" customWidth="1"/>
    <col min="4611" max="4611" width="10.625" customWidth="1"/>
    <col min="4612" max="4630" width="6.625" customWidth="1"/>
    <col min="4631" max="4632" width="7.125" customWidth="1"/>
    <col min="4633" max="4638" width="6.625" customWidth="1"/>
    <col min="4865" max="4866" width="6.625" customWidth="1"/>
    <col min="4867" max="4867" width="10.625" customWidth="1"/>
    <col min="4868" max="4886" width="6.625" customWidth="1"/>
    <col min="4887" max="4888" width="7.125" customWidth="1"/>
    <col min="4889" max="4894" width="6.625" customWidth="1"/>
    <col min="5121" max="5122" width="6.625" customWidth="1"/>
    <col min="5123" max="5123" width="10.625" customWidth="1"/>
    <col min="5124" max="5142" width="6.625" customWidth="1"/>
    <col min="5143" max="5144" width="7.125" customWidth="1"/>
    <col min="5145" max="5150" width="6.625" customWidth="1"/>
    <col min="5377" max="5378" width="6.625" customWidth="1"/>
    <col min="5379" max="5379" width="10.625" customWidth="1"/>
    <col min="5380" max="5398" width="6.625" customWidth="1"/>
    <col min="5399" max="5400" width="7.125" customWidth="1"/>
    <col min="5401" max="5406" width="6.625" customWidth="1"/>
    <col min="5633" max="5634" width="6.625" customWidth="1"/>
    <col min="5635" max="5635" width="10.625" customWidth="1"/>
    <col min="5636" max="5654" width="6.625" customWidth="1"/>
    <col min="5655" max="5656" width="7.125" customWidth="1"/>
    <col min="5657" max="5662" width="6.625" customWidth="1"/>
    <col min="5889" max="5890" width="6.625" customWidth="1"/>
    <col min="5891" max="5891" width="10.625" customWidth="1"/>
    <col min="5892" max="5910" width="6.625" customWidth="1"/>
    <col min="5911" max="5912" width="7.125" customWidth="1"/>
    <col min="5913" max="5918" width="6.625" customWidth="1"/>
    <col min="6145" max="6146" width="6.625" customWidth="1"/>
    <col min="6147" max="6147" width="10.625" customWidth="1"/>
    <col min="6148" max="6166" width="6.625" customWidth="1"/>
    <col min="6167" max="6168" width="7.125" customWidth="1"/>
    <col min="6169" max="6174" width="6.625" customWidth="1"/>
    <col min="6401" max="6402" width="6.625" customWidth="1"/>
    <col min="6403" max="6403" width="10.625" customWidth="1"/>
    <col min="6404" max="6422" width="6.625" customWidth="1"/>
    <col min="6423" max="6424" width="7.125" customWidth="1"/>
    <col min="6425" max="6430" width="6.625" customWidth="1"/>
    <col min="6657" max="6658" width="6.625" customWidth="1"/>
    <col min="6659" max="6659" width="10.625" customWidth="1"/>
    <col min="6660" max="6678" width="6.625" customWidth="1"/>
    <col min="6679" max="6680" width="7.125" customWidth="1"/>
    <col min="6681" max="6686" width="6.625" customWidth="1"/>
    <col min="6913" max="6914" width="6.625" customWidth="1"/>
    <col min="6915" max="6915" width="10.625" customWidth="1"/>
    <col min="6916" max="6934" width="6.625" customWidth="1"/>
    <col min="6935" max="6936" width="7.125" customWidth="1"/>
    <col min="6937" max="6942" width="6.625" customWidth="1"/>
    <col min="7169" max="7170" width="6.625" customWidth="1"/>
    <col min="7171" max="7171" width="10.625" customWidth="1"/>
    <col min="7172" max="7190" width="6.625" customWidth="1"/>
    <col min="7191" max="7192" width="7.125" customWidth="1"/>
    <col min="7193" max="7198" width="6.625" customWidth="1"/>
    <col min="7425" max="7426" width="6.625" customWidth="1"/>
    <col min="7427" max="7427" width="10.625" customWidth="1"/>
    <col min="7428" max="7446" width="6.625" customWidth="1"/>
    <col min="7447" max="7448" width="7.125" customWidth="1"/>
    <col min="7449" max="7454" width="6.625" customWidth="1"/>
    <col min="7681" max="7682" width="6.625" customWidth="1"/>
    <col min="7683" max="7683" width="10.625" customWidth="1"/>
    <col min="7684" max="7702" width="6.625" customWidth="1"/>
    <col min="7703" max="7704" width="7.125" customWidth="1"/>
    <col min="7705" max="7710" width="6.625" customWidth="1"/>
    <col min="7937" max="7938" width="6.625" customWidth="1"/>
    <col min="7939" max="7939" width="10.625" customWidth="1"/>
    <col min="7940" max="7958" width="6.625" customWidth="1"/>
    <col min="7959" max="7960" width="7.125" customWidth="1"/>
    <col min="7961" max="7966" width="6.625" customWidth="1"/>
    <col min="8193" max="8194" width="6.625" customWidth="1"/>
    <col min="8195" max="8195" width="10.625" customWidth="1"/>
    <col min="8196" max="8214" width="6.625" customWidth="1"/>
    <col min="8215" max="8216" width="7.125" customWidth="1"/>
    <col min="8217" max="8222" width="6.625" customWidth="1"/>
    <col min="8449" max="8450" width="6.625" customWidth="1"/>
    <col min="8451" max="8451" width="10.625" customWidth="1"/>
    <col min="8452" max="8470" width="6.625" customWidth="1"/>
    <col min="8471" max="8472" width="7.125" customWidth="1"/>
    <col min="8473" max="8478" width="6.625" customWidth="1"/>
    <col min="8705" max="8706" width="6.625" customWidth="1"/>
    <col min="8707" max="8707" width="10.625" customWidth="1"/>
    <col min="8708" max="8726" width="6.625" customWidth="1"/>
    <col min="8727" max="8728" width="7.125" customWidth="1"/>
    <col min="8729" max="8734" width="6.625" customWidth="1"/>
    <col min="8961" max="8962" width="6.625" customWidth="1"/>
    <col min="8963" max="8963" width="10.625" customWidth="1"/>
    <col min="8964" max="8982" width="6.625" customWidth="1"/>
    <col min="8983" max="8984" width="7.125" customWidth="1"/>
    <col min="8985" max="8990" width="6.625" customWidth="1"/>
    <col min="9217" max="9218" width="6.625" customWidth="1"/>
    <col min="9219" max="9219" width="10.625" customWidth="1"/>
    <col min="9220" max="9238" width="6.625" customWidth="1"/>
    <col min="9239" max="9240" width="7.125" customWidth="1"/>
    <col min="9241" max="9246" width="6.625" customWidth="1"/>
    <col min="9473" max="9474" width="6.625" customWidth="1"/>
    <col min="9475" max="9475" width="10.625" customWidth="1"/>
    <col min="9476" max="9494" width="6.625" customWidth="1"/>
    <col min="9495" max="9496" width="7.125" customWidth="1"/>
    <col min="9497" max="9502" width="6.625" customWidth="1"/>
    <col min="9729" max="9730" width="6.625" customWidth="1"/>
    <col min="9731" max="9731" width="10.625" customWidth="1"/>
    <col min="9732" max="9750" width="6.625" customWidth="1"/>
    <col min="9751" max="9752" width="7.125" customWidth="1"/>
    <col min="9753" max="9758" width="6.625" customWidth="1"/>
    <col min="9985" max="9986" width="6.625" customWidth="1"/>
    <col min="9987" max="9987" width="10.625" customWidth="1"/>
    <col min="9988" max="10006" width="6.625" customWidth="1"/>
    <col min="10007" max="10008" width="7.125" customWidth="1"/>
    <col min="10009" max="10014" width="6.625" customWidth="1"/>
    <col min="10241" max="10242" width="6.625" customWidth="1"/>
    <col min="10243" max="10243" width="10.625" customWidth="1"/>
    <col min="10244" max="10262" width="6.625" customWidth="1"/>
    <col min="10263" max="10264" width="7.125" customWidth="1"/>
    <col min="10265" max="10270" width="6.625" customWidth="1"/>
    <col min="10497" max="10498" width="6.625" customWidth="1"/>
    <col min="10499" max="10499" width="10.625" customWidth="1"/>
    <col min="10500" max="10518" width="6.625" customWidth="1"/>
    <col min="10519" max="10520" width="7.125" customWidth="1"/>
    <col min="10521" max="10526" width="6.625" customWidth="1"/>
    <col min="10753" max="10754" width="6.625" customWidth="1"/>
    <col min="10755" max="10755" width="10.625" customWidth="1"/>
    <col min="10756" max="10774" width="6.625" customWidth="1"/>
    <col min="10775" max="10776" width="7.125" customWidth="1"/>
    <col min="10777" max="10782" width="6.625" customWidth="1"/>
    <col min="11009" max="11010" width="6.625" customWidth="1"/>
    <col min="11011" max="11011" width="10.625" customWidth="1"/>
    <col min="11012" max="11030" width="6.625" customWidth="1"/>
    <col min="11031" max="11032" width="7.125" customWidth="1"/>
    <col min="11033" max="11038" width="6.625" customWidth="1"/>
    <col min="11265" max="11266" width="6.625" customWidth="1"/>
    <col min="11267" max="11267" width="10.625" customWidth="1"/>
    <col min="11268" max="11286" width="6.625" customWidth="1"/>
    <col min="11287" max="11288" width="7.125" customWidth="1"/>
    <col min="11289" max="11294" width="6.625" customWidth="1"/>
    <col min="11521" max="11522" width="6.625" customWidth="1"/>
    <col min="11523" max="11523" width="10.625" customWidth="1"/>
    <col min="11524" max="11542" width="6.625" customWidth="1"/>
    <col min="11543" max="11544" width="7.125" customWidth="1"/>
    <col min="11545" max="11550" width="6.625" customWidth="1"/>
    <col min="11777" max="11778" width="6.625" customWidth="1"/>
    <col min="11779" max="11779" width="10.625" customWidth="1"/>
    <col min="11780" max="11798" width="6.625" customWidth="1"/>
    <col min="11799" max="11800" width="7.125" customWidth="1"/>
    <col min="11801" max="11806" width="6.625" customWidth="1"/>
    <col min="12033" max="12034" width="6.625" customWidth="1"/>
    <col min="12035" max="12035" width="10.625" customWidth="1"/>
    <col min="12036" max="12054" width="6.625" customWidth="1"/>
    <col min="12055" max="12056" width="7.125" customWidth="1"/>
    <col min="12057" max="12062" width="6.625" customWidth="1"/>
    <col min="12289" max="12290" width="6.625" customWidth="1"/>
    <col min="12291" max="12291" width="10.625" customWidth="1"/>
    <col min="12292" max="12310" width="6.625" customWidth="1"/>
    <col min="12311" max="12312" width="7.125" customWidth="1"/>
    <col min="12313" max="12318" width="6.625" customWidth="1"/>
    <col min="12545" max="12546" width="6.625" customWidth="1"/>
    <col min="12547" max="12547" width="10.625" customWidth="1"/>
    <col min="12548" max="12566" width="6.625" customWidth="1"/>
    <col min="12567" max="12568" width="7.125" customWidth="1"/>
    <col min="12569" max="12574" width="6.625" customWidth="1"/>
    <col min="12801" max="12802" width="6.625" customWidth="1"/>
    <col min="12803" max="12803" width="10.625" customWidth="1"/>
    <col min="12804" max="12822" width="6.625" customWidth="1"/>
    <col min="12823" max="12824" width="7.125" customWidth="1"/>
    <col min="12825" max="12830" width="6.625" customWidth="1"/>
    <col min="13057" max="13058" width="6.625" customWidth="1"/>
    <col min="13059" max="13059" width="10.625" customWidth="1"/>
    <col min="13060" max="13078" width="6.625" customWidth="1"/>
    <col min="13079" max="13080" width="7.125" customWidth="1"/>
    <col min="13081" max="13086" width="6.625" customWidth="1"/>
    <col min="13313" max="13314" width="6.625" customWidth="1"/>
    <col min="13315" max="13315" width="10.625" customWidth="1"/>
    <col min="13316" max="13334" width="6.625" customWidth="1"/>
    <col min="13335" max="13336" width="7.125" customWidth="1"/>
    <col min="13337" max="13342" width="6.625" customWidth="1"/>
    <col min="13569" max="13570" width="6.625" customWidth="1"/>
    <col min="13571" max="13571" width="10.625" customWidth="1"/>
    <col min="13572" max="13590" width="6.625" customWidth="1"/>
    <col min="13591" max="13592" width="7.125" customWidth="1"/>
    <col min="13593" max="13598" width="6.625" customWidth="1"/>
    <col min="13825" max="13826" width="6.625" customWidth="1"/>
    <col min="13827" max="13827" width="10.625" customWidth="1"/>
    <col min="13828" max="13846" width="6.625" customWidth="1"/>
    <col min="13847" max="13848" width="7.125" customWidth="1"/>
    <col min="13849" max="13854" width="6.625" customWidth="1"/>
    <col min="14081" max="14082" width="6.625" customWidth="1"/>
    <col min="14083" max="14083" width="10.625" customWidth="1"/>
    <col min="14084" max="14102" width="6.625" customWidth="1"/>
    <col min="14103" max="14104" width="7.125" customWidth="1"/>
    <col min="14105" max="14110" width="6.625" customWidth="1"/>
    <col min="14337" max="14338" width="6.625" customWidth="1"/>
    <col min="14339" max="14339" width="10.625" customWidth="1"/>
    <col min="14340" max="14358" width="6.625" customWidth="1"/>
    <col min="14359" max="14360" width="7.125" customWidth="1"/>
    <col min="14361" max="14366" width="6.625" customWidth="1"/>
    <col min="14593" max="14594" width="6.625" customWidth="1"/>
    <col min="14595" max="14595" width="10.625" customWidth="1"/>
    <col min="14596" max="14614" width="6.625" customWidth="1"/>
    <col min="14615" max="14616" width="7.125" customWidth="1"/>
    <col min="14617" max="14622" width="6.625" customWidth="1"/>
    <col min="14849" max="14850" width="6.625" customWidth="1"/>
    <col min="14851" max="14851" width="10.625" customWidth="1"/>
    <col min="14852" max="14870" width="6.625" customWidth="1"/>
    <col min="14871" max="14872" width="7.125" customWidth="1"/>
    <col min="14873" max="14878" width="6.625" customWidth="1"/>
    <col min="15105" max="15106" width="6.625" customWidth="1"/>
    <col min="15107" max="15107" width="10.625" customWidth="1"/>
    <col min="15108" max="15126" width="6.625" customWidth="1"/>
    <col min="15127" max="15128" width="7.125" customWidth="1"/>
    <col min="15129" max="15134" width="6.625" customWidth="1"/>
    <col min="15361" max="15362" width="6.625" customWidth="1"/>
    <col min="15363" max="15363" width="10.625" customWidth="1"/>
    <col min="15364" max="15382" width="6.625" customWidth="1"/>
    <col min="15383" max="15384" width="7.125" customWidth="1"/>
    <col min="15385" max="15390" width="6.625" customWidth="1"/>
    <col min="15617" max="15618" width="6.625" customWidth="1"/>
    <col min="15619" max="15619" width="10.625" customWidth="1"/>
    <col min="15620" max="15638" width="6.625" customWidth="1"/>
    <col min="15639" max="15640" width="7.125" customWidth="1"/>
    <col min="15641" max="15646" width="6.625" customWidth="1"/>
    <col min="15873" max="15874" width="6.625" customWidth="1"/>
    <col min="15875" max="15875" width="10.625" customWidth="1"/>
    <col min="15876" max="15894" width="6.625" customWidth="1"/>
    <col min="15895" max="15896" width="7.125" customWidth="1"/>
    <col min="15897" max="15902" width="6.625" customWidth="1"/>
    <col min="16129" max="16130" width="6.625" customWidth="1"/>
    <col min="16131" max="16131" width="10.625" customWidth="1"/>
    <col min="16132" max="16150" width="6.625" customWidth="1"/>
    <col min="16151" max="16152" width="7.125" customWidth="1"/>
    <col min="16153" max="16158" width="6.625" customWidth="1"/>
  </cols>
  <sheetData>
    <row r="1" spans="1:30" ht="20.25">
      <c r="A1" s="298" t="s">
        <v>536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59"/>
      <c r="AC1" s="59"/>
      <c r="AD1" s="59"/>
    </row>
    <row r="2" spans="1:30" ht="20.25">
      <c r="A2" s="298" t="s">
        <v>565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59"/>
      <c r="AC2" s="59"/>
      <c r="AD2" s="59"/>
    </row>
    <row r="3" spans="1:30">
      <c r="A3" s="299" t="s">
        <v>566</v>
      </c>
      <c r="B3" s="300"/>
      <c r="C3" s="300"/>
      <c r="D3" s="300"/>
      <c r="E3" s="300"/>
      <c r="F3" s="300"/>
      <c r="G3" s="300"/>
      <c r="H3" s="300"/>
      <c r="I3" s="299"/>
      <c r="J3" s="299"/>
      <c r="K3" s="299"/>
      <c r="L3" s="299"/>
      <c r="M3" s="299"/>
      <c r="N3" s="201"/>
      <c r="O3" s="201"/>
      <c r="P3" s="204"/>
      <c r="Q3" s="204"/>
      <c r="R3" s="204"/>
      <c r="S3" s="204"/>
      <c r="T3" s="236" t="s">
        <v>541</v>
      </c>
      <c r="U3" s="236"/>
      <c r="V3" s="236"/>
      <c r="W3" s="236"/>
      <c r="X3" s="236"/>
      <c r="Y3" s="301"/>
      <c r="Z3" s="302"/>
      <c r="AA3" s="302"/>
      <c r="AB3" s="302"/>
      <c r="AC3" s="302"/>
      <c r="AD3" s="302"/>
    </row>
    <row r="4" spans="1:30" ht="21" thickBot="1">
      <c r="A4" s="303" t="s">
        <v>539</v>
      </c>
      <c r="B4" s="303"/>
      <c r="C4" s="303"/>
      <c r="D4" s="303"/>
      <c r="E4" s="303"/>
      <c r="F4" s="303"/>
      <c r="G4" s="303"/>
      <c r="H4" s="303"/>
      <c r="I4" s="303" t="s">
        <v>540</v>
      </c>
      <c r="J4" s="303"/>
      <c r="K4" s="303"/>
      <c r="L4" s="303"/>
      <c r="M4" s="303"/>
      <c r="N4" s="206"/>
      <c r="O4" s="206"/>
      <c r="P4" s="206"/>
      <c r="Q4" s="178"/>
      <c r="R4" s="178"/>
      <c r="S4" s="178"/>
      <c r="T4" s="178"/>
      <c r="U4" s="178"/>
      <c r="V4" s="304" t="s">
        <v>542</v>
      </c>
      <c r="W4" s="304"/>
      <c r="X4" s="304"/>
      <c r="Y4" s="304"/>
      <c r="Z4" s="304"/>
      <c r="AA4" s="304"/>
      <c r="AB4" s="181"/>
      <c r="AC4" s="181"/>
      <c r="AD4" s="181"/>
    </row>
    <row r="5" spans="1:30">
      <c r="A5" s="305" t="s">
        <v>543</v>
      </c>
      <c r="B5" s="305" t="s">
        <v>544</v>
      </c>
      <c r="C5" s="305" t="s">
        <v>567</v>
      </c>
      <c r="D5" s="264" t="s">
        <v>20</v>
      </c>
      <c r="E5" s="254"/>
      <c r="F5" s="254"/>
      <c r="G5" s="254"/>
      <c r="H5" s="255"/>
      <c r="I5" s="264" t="s">
        <v>21</v>
      </c>
      <c r="J5" s="254"/>
      <c r="K5" s="254"/>
      <c r="L5" s="254"/>
      <c r="M5" s="255"/>
      <c r="N5" s="264" t="s">
        <v>22</v>
      </c>
      <c r="O5" s="254"/>
      <c r="P5" s="255"/>
      <c r="Q5" s="264" t="s">
        <v>568</v>
      </c>
      <c r="R5" s="254"/>
      <c r="S5" s="255"/>
      <c r="T5" s="295" t="s">
        <v>569</v>
      </c>
      <c r="U5" s="296"/>
      <c r="V5" s="296"/>
      <c r="W5" s="296"/>
      <c r="X5" s="296"/>
      <c r="Y5" s="296"/>
      <c r="Z5" s="296"/>
      <c r="AA5" s="297"/>
    </row>
    <row r="6" spans="1:30">
      <c r="A6" s="306"/>
      <c r="B6" s="306"/>
      <c r="C6" s="306"/>
      <c r="D6" s="291" t="s">
        <v>8</v>
      </c>
      <c r="E6" s="293" t="s">
        <v>547</v>
      </c>
      <c r="F6" s="293" t="s">
        <v>26</v>
      </c>
      <c r="G6" s="293" t="s">
        <v>27</v>
      </c>
      <c r="H6" s="282" t="s">
        <v>31</v>
      </c>
      <c r="I6" s="291" t="s">
        <v>8</v>
      </c>
      <c r="J6" s="311" t="s">
        <v>9</v>
      </c>
      <c r="K6" s="311" t="s">
        <v>548</v>
      </c>
      <c r="L6" s="311" t="s">
        <v>27</v>
      </c>
      <c r="M6" s="282" t="s">
        <v>31</v>
      </c>
      <c r="N6" s="291" t="s">
        <v>548</v>
      </c>
      <c r="O6" s="293" t="s">
        <v>27</v>
      </c>
      <c r="P6" s="282" t="s">
        <v>31</v>
      </c>
      <c r="Q6" s="291" t="s">
        <v>26</v>
      </c>
      <c r="R6" s="293" t="s">
        <v>27</v>
      </c>
      <c r="S6" s="282" t="s">
        <v>570</v>
      </c>
      <c r="T6" s="284" t="s">
        <v>11</v>
      </c>
      <c r="U6" s="286" t="s">
        <v>15</v>
      </c>
      <c r="V6" s="288" t="s">
        <v>32</v>
      </c>
      <c r="W6" s="289"/>
      <c r="X6" s="290"/>
      <c r="Y6" s="284" t="s">
        <v>33</v>
      </c>
      <c r="Z6" s="289"/>
      <c r="AA6" s="290"/>
    </row>
    <row r="7" spans="1:30" ht="17.25" thickBot="1">
      <c r="A7" s="292"/>
      <c r="B7" s="292"/>
      <c r="C7" s="292"/>
      <c r="D7" s="292"/>
      <c r="E7" s="294"/>
      <c r="F7" s="294"/>
      <c r="G7" s="294"/>
      <c r="H7" s="283"/>
      <c r="I7" s="292"/>
      <c r="J7" s="312"/>
      <c r="K7" s="312"/>
      <c r="L7" s="312"/>
      <c r="M7" s="283"/>
      <c r="N7" s="292"/>
      <c r="O7" s="294"/>
      <c r="P7" s="283"/>
      <c r="Q7" s="292"/>
      <c r="R7" s="294"/>
      <c r="S7" s="283"/>
      <c r="T7" s="285"/>
      <c r="U7" s="287"/>
      <c r="V7" s="6" t="s">
        <v>12</v>
      </c>
      <c r="W7" s="7" t="s">
        <v>34</v>
      </c>
      <c r="X7" s="8" t="s">
        <v>35</v>
      </c>
      <c r="Y7" s="9" t="s">
        <v>12</v>
      </c>
      <c r="Z7" s="7" t="s">
        <v>34</v>
      </c>
      <c r="AA7" s="8" t="s">
        <v>35</v>
      </c>
    </row>
    <row r="8" spans="1:30">
      <c r="A8" s="100" t="s">
        <v>2</v>
      </c>
      <c r="B8" s="11" t="s">
        <v>47</v>
      </c>
      <c r="C8" s="101" t="s">
        <v>589</v>
      </c>
      <c r="D8" s="102">
        <v>67.599999999999994</v>
      </c>
      <c r="E8" s="103">
        <v>34</v>
      </c>
      <c r="F8" s="103">
        <v>67.8</v>
      </c>
      <c r="G8" s="104">
        <v>13</v>
      </c>
      <c r="H8" s="105">
        <v>4</v>
      </c>
      <c r="I8" s="102">
        <v>48</v>
      </c>
      <c r="J8" s="103">
        <v>17.5</v>
      </c>
      <c r="K8" s="14">
        <v>65.5</v>
      </c>
      <c r="L8" s="104">
        <v>12</v>
      </c>
      <c r="M8" s="105">
        <v>2</v>
      </c>
      <c r="N8" s="102">
        <v>25</v>
      </c>
      <c r="O8" s="104">
        <v>5</v>
      </c>
      <c r="P8" s="104">
        <v>11</v>
      </c>
      <c r="Q8" s="13">
        <v>82</v>
      </c>
      <c r="R8" s="104">
        <v>12</v>
      </c>
      <c r="S8" s="104">
        <v>4</v>
      </c>
      <c r="T8" s="102">
        <v>240.3</v>
      </c>
      <c r="U8" s="105">
        <v>42</v>
      </c>
      <c r="V8" s="106">
        <v>1</v>
      </c>
      <c r="W8" s="104">
        <v>2</v>
      </c>
      <c r="X8" s="107">
        <v>9379</v>
      </c>
      <c r="Y8" s="108">
        <v>1</v>
      </c>
      <c r="Z8" s="104">
        <v>2</v>
      </c>
      <c r="AA8" s="105">
        <v>9074</v>
      </c>
    </row>
    <row r="9" spans="1:30">
      <c r="A9" s="100" t="s">
        <v>2</v>
      </c>
      <c r="B9" s="11" t="s">
        <v>48</v>
      </c>
      <c r="C9" s="101" t="s">
        <v>590</v>
      </c>
      <c r="D9" s="102">
        <v>73.599999999999994</v>
      </c>
      <c r="E9" s="103">
        <v>33</v>
      </c>
      <c r="F9" s="103">
        <v>69.8</v>
      </c>
      <c r="G9" s="104">
        <v>13</v>
      </c>
      <c r="H9" s="105">
        <v>2</v>
      </c>
      <c r="I9" s="102">
        <v>52</v>
      </c>
      <c r="J9" s="103">
        <v>11</v>
      </c>
      <c r="K9" s="14">
        <v>63</v>
      </c>
      <c r="L9" s="104">
        <v>11</v>
      </c>
      <c r="M9" s="105">
        <v>4</v>
      </c>
      <c r="N9" s="102">
        <v>17</v>
      </c>
      <c r="O9" s="104">
        <v>4</v>
      </c>
      <c r="P9" s="104">
        <v>25</v>
      </c>
      <c r="Q9" s="13">
        <v>80</v>
      </c>
      <c r="R9" s="104">
        <v>11</v>
      </c>
      <c r="S9" s="104">
        <v>5</v>
      </c>
      <c r="T9" s="102">
        <v>229.8</v>
      </c>
      <c r="U9" s="105">
        <v>39</v>
      </c>
      <c r="V9" s="106">
        <v>2</v>
      </c>
      <c r="W9" s="104">
        <v>4</v>
      </c>
      <c r="X9" s="107">
        <v>12455</v>
      </c>
      <c r="Y9" s="108">
        <v>2</v>
      </c>
      <c r="Z9" s="104">
        <v>4</v>
      </c>
      <c r="AA9" s="105">
        <v>13568</v>
      </c>
    </row>
    <row r="10" spans="1:30">
      <c r="A10" s="100" t="s">
        <v>2</v>
      </c>
      <c r="B10" s="11" t="s">
        <v>45</v>
      </c>
      <c r="C10" s="101" t="s">
        <v>592</v>
      </c>
      <c r="D10" s="102">
        <v>72.8</v>
      </c>
      <c r="E10" s="103">
        <v>31</v>
      </c>
      <c r="F10" s="103">
        <v>67.400000000000006</v>
      </c>
      <c r="G10" s="104">
        <v>13</v>
      </c>
      <c r="H10" s="105">
        <v>5</v>
      </c>
      <c r="I10" s="102">
        <v>44</v>
      </c>
      <c r="J10" s="103">
        <v>9</v>
      </c>
      <c r="K10" s="14">
        <v>53</v>
      </c>
      <c r="L10" s="104">
        <v>9</v>
      </c>
      <c r="M10" s="105">
        <v>7</v>
      </c>
      <c r="N10" s="102">
        <v>22</v>
      </c>
      <c r="O10" s="104">
        <v>5</v>
      </c>
      <c r="P10" s="104">
        <v>14</v>
      </c>
      <c r="Q10" s="13">
        <v>86</v>
      </c>
      <c r="R10" s="104">
        <v>12</v>
      </c>
      <c r="S10" s="104">
        <v>2</v>
      </c>
      <c r="T10" s="102">
        <v>228.4</v>
      </c>
      <c r="U10" s="105">
        <v>39</v>
      </c>
      <c r="V10" s="106">
        <v>3</v>
      </c>
      <c r="W10" s="104">
        <v>6</v>
      </c>
      <c r="X10" s="107">
        <v>12968</v>
      </c>
      <c r="Y10" s="108">
        <v>3</v>
      </c>
      <c r="Z10" s="104">
        <v>6</v>
      </c>
      <c r="AA10" s="105">
        <v>13762</v>
      </c>
    </row>
    <row r="11" spans="1:30">
      <c r="A11" s="100" t="s">
        <v>2</v>
      </c>
      <c r="B11" s="11" t="s">
        <v>36</v>
      </c>
      <c r="C11" s="101" t="s">
        <v>613</v>
      </c>
      <c r="D11" s="102">
        <v>72.400000000000006</v>
      </c>
      <c r="E11" s="103">
        <v>28</v>
      </c>
      <c r="F11" s="103">
        <v>64.2</v>
      </c>
      <c r="G11" s="104">
        <v>12</v>
      </c>
      <c r="H11" s="105">
        <v>10</v>
      </c>
      <c r="I11" s="102">
        <v>48</v>
      </c>
      <c r="J11" s="103">
        <v>18.5</v>
      </c>
      <c r="K11" s="14">
        <v>66.5</v>
      </c>
      <c r="L11" s="104">
        <v>12</v>
      </c>
      <c r="M11" s="105">
        <v>1</v>
      </c>
      <c r="N11" s="102">
        <v>30</v>
      </c>
      <c r="O11" s="104">
        <v>6</v>
      </c>
      <c r="P11" s="104">
        <v>8</v>
      </c>
      <c r="Q11" s="13">
        <v>58</v>
      </c>
      <c r="R11" s="104">
        <v>8</v>
      </c>
      <c r="S11" s="104">
        <v>28</v>
      </c>
      <c r="T11" s="102">
        <v>218.7</v>
      </c>
      <c r="U11" s="105">
        <v>38</v>
      </c>
      <c r="V11" s="106">
        <v>6</v>
      </c>
      <c r="W11" s="104">
        <v>11</v>
      </c>
      <c r="X11" s="107">
        <v>16395</v>
      </c>
      <c r="Y11" s="108">
        <v>4</v>
      </c>
      <c r="Z11" s="104">
        <v>9</v>
      </c>
      <c r="AA11" s="105">
        <v>16508</v>
      </c>
    </row>
    <row r="12" spans="1:30" ht="17.25" thickBot="1">
      <c r="A12" s="109" t="s">
        <v>2</v>
      </c>
      <c r="B12" s="22" t="s">
        <v>267</v>
      </c>
      <c r="C12" s="110" t="s">
        <v>614</v>
      </c>
      <c r="D12" s="111">
        <v>63.2</v>
      </c>
      <c r="E12" s="112">
        <v>27</v>
      </c>
      <c r="F12" s="112">
        <v>58.6</v>
      </c>
      <c r="G12" s="113">
        <v>11</v>
      </c>
      <c r="H12" s="114">
        <v>19</v>
      </c>
      <c r="I12" s="111">
        <v>48</v>
      </c>
      <c r="J12" s="112">
        <v>11</v>
      </c>
      <c r="K12" s="25">
        <v>59</v>
      </c>
      <c r="L12" s="113">
        <v>10</v>
      </c>
      <c r="M12" s="114">
        <v>5</v>
      </c>
      <c r="N12" s="111">
        <v>33</v>
      </c>
      <c r="O12" s="113">
        <v>7</v>
      </c>
      <c r="P12" s="113">
        <v>4</v>
      </c>
      <c r="Q12" s="24">
        <v>68</v>
      </c>
      <c r="R12" s="113">
        <v>10</v>
      </c>
      <c r="S12" s="113">
        <v>13</v>
      </c>
      <c r="T12" s="111">
        <v>218.6</v>
      </c>
      <c r="U12" s="114">
        <v>38</v>
      </c>
      <c r="V12" s="115">
        <v>7</v>
      </c>
      <c r="W12" s="113">
        <v>12</v>
      </c>
      <c r="X12" s="116">
        <v>16421</v>
      </c>
      <c r="Y12" s="117">
        <v>5</v>
      </c>
      <c r="Z12" s="113">
        <v>10</v>
      </c>
      <c r="AA12" s="114">
        <v>16519</v>
      </c>
    </row>
    <row r="13" spans="1:30">
      <c r="A13" s="100" t="s">
        <v>2</v>
      </c>
      <c r="B13" s="11" t="s">
        <v>37</v>
      </c>
      <c r="C13" s="101" t="s">
        <v>615</v>
      </c>
      <c r="D13" s="102">
        <v>68.400000000000006</v>
      </c>
      <c r="E13" s="103">
        <v>25</v>
      </c>
      <c r="F13" s="103">
        <v>59.2</v>
      </c>
      <c r="G13" s="104">
        <v>11</v>
      </c>
      <c r="H13" s="105">
        <v>17</v>
      </c>
      <c r="I13" s="102">
        <v>51</v>
      </c>
      <c r="J13" s="103">
        <v>14</v>
      </c>
      <c r="K13" s="14">
        <v>65</v>
      </c>
      <c r="L13" s="104">
        <v>11</v>
      </c>
      <c r="M13" s="105">
        <v>3</v>
      </c>
      <c r="N13" s="102">
        <v>23</v>
      </c>
      <c r="O13" s="104">
        <v>5</v>
      </c>
      <c r="P13" s="104">
        <v>13</v>
      </c>
      <c r="Q13" s="13">
        <v>72</v>
      </c>
      <c r="R13" s="104">
        <v>10</v>
      </c>
      <c r="S13" s="104">
        <v>11</v>
      </c>
      <c r="T13" s="102">
        <v>219.2</v>
      </c>
      <c r="U13" s="105">
        <v>37</v>
      </c>
      <c r="V13" s="106">
        <v>4</v>
      </c>
      <c r="W13" s="104">
        <v>9</v>
      </c>
      <c r="X13" s="107">
        <v>16189</v>
      </c>
      <c r="Y13" s="108">
        <v>6</v>
      </c>
      <c r="Z13" s="104">
        <v>12</v>
      </c>
      <c r="AA13" s="105">
        <v>17875</v>
      </c>
    </row>
    <row r="14" spans="1:30">
      <c r="A14" s="100" t="s">
        <v>2</v>
      </c>
      <c r="B14" s="11" t="s">
        <v>151</v>
      </c>
      <c r="C14" s="101" t="s">
        <v>616</v>
      </c>
      <c r="D14" s="102">
        <v>71.599999999999994</v>
      </c>
      <c r="E14" s="103">
        <v>29</v>
      </c>
      <c r="F14" s="103">
        <v>64.8</v>
      </c>
      <c r="G14" s="104">
        <v>12</v>
      </c>
      <c r="H14" s="105">
        <v>8</v>
      </c>
      <c r="I14" s="102">
        <v>29</v>
      </c>
      <c r="J14" s="103">
        <v>8</v>
      </c>
      <c r="K14" s="14">
        <v>37</v>
      </c>
      <c r="L14" s="104">
        <v>7</v>
      </c>
      <c r="M14" s="105">
        <v>15</v>
      </c>
      <c r="N14" s="102">
        <v>31</v>
      </c>
      <c r="O14" s="104">
        <v>6</v>
      </c>
      <c r="P14" s="104">
        <v>7</v>
      </c>
      <c r="Q14" s="13">
        <v>86</v>
      </c>
      <c r="R14" s="104">
        <v>12</v>
      </c>
      <c r="S14" s="104">
        <v>2</v>
      </c>
      <c r="T14" s="102">
        <v>218.8</v>
      </c>
      <c r="U14" s="105">
        <v>37</v>
      </c>
      <c r="V14" s="106">
        <v>5</v>
      </c>
      <c r="W14" s="104">
        <v>10</v>
      </c>
      <c r="X14" s="107">
        <v>16351</v>
      </c>
      <c r="Y14" s="108">
        <v>7</v>
      </c>
      <c r="Z14" s="104">
        <v>13</v>
      </c>
      <c r="AA14" s="105">
        <v>17909</v>
      </c>
    </row>
    <row r="15" spans="1:30">
      <c r="A15" s="100" t="s">
        <v>2</v>
      </c>
      <c r="B15" s="11" t="s">
        <v>265</v>
      </c>
      <c r="C15" s="101" t="s">
        <v>595</v>
      </c>
      <c r="D15" s="102">
        <v>68.400000000000006</v>
      </c>
      <c r="E15" s="103">
        <v>27</v>
      </c>
      <c r="F15" s="103">
        <v>61.2</v>
      </c>
      <c r="G15" s="104">
        <v>12</v>
      </c>
      <c r="H15" s="105">
        <v>12</v>
      </c>
      <c r="I15" s="102">
        <v>26</v>
      </c>
      <c r="J15" s="103">
        <v>6</v>
      </c>
      <c r="K15" s="14">
        <v>32</v>
      </c>
      <c r="L15" s="104">
        <v>6</v>
      </c>
      <c r="M15" s="105">
        <v>18</v>
      </c>
      <c r="N15" s="102">
        <v>39</v>
      </c>
      <c r="O15" s="104">
        <v>8</v>
      </c>
      <c r="P15" s="104">
        <v>2</v>
      </c>
      <c r="Q15" s="13">
        <v>80</v>
      </c>
      <c r="R15" s="104">
        <v>11</v>
      </c>
      <c r="S15" s="104">
        <v>5</v>
      </c>
      <c r="T15" s="102">
        <v>212.2</v>
      </c>
      <c r="U15" s="105">
        <v>37</v>
      </c>
      <c r="V15" s="106">
        <v>9</v>
      </c>
      <c r="W15" s="104">
        <v>15</v>
      </c>
      <c r="X15" s="107">
        <v>18914</v>
      </c>
      <c r="Y15" s="108">
        <v>8</v>
      </c>
      <c r="Z15" s="104">
        <v>14</v>
      </c>
      <c r="AA15" s="105">
        <v>18940</v>
      </c>
    </row>
    <row r="16" spans="1:30">
      <c r="A16" s="100" t="s">
        <v>2</v>
      </c>
      <c r="B16" s="11" t="s">
        <v>41</v>
      </c>
      <c r="C16" s="101" t="s">
        <v>617</v>
      </c>
      <c r="D16" s="102">
        <v>74.400000000000006</v>
      </c>
      <c r="E16" s="103">
        <v>22</v>
      </c>
      <c r="F16" s="103">
        <v>59.2</v>
      </c>
      <c r="G16" s="104">
        <v>11</v>
      </c>
      <c r="H16" s="105">
        <v>17</v>
      </c>
      <c r="I16" s="102">
        <v>45</v>
      </c>
      <c r="J16" s="103">
        <v>10.5</v>
      </c>
      <c r="K16" s="14">
        <v>55.5</v>
      </c>
      <c r="L16" s="104">
        <v>10</v>
      </c>
      <c r="M16" s="105">
        <v>6</v>
      </c>
      <c r="N16" s="102">
        <v>21</v>
      </c>
      <c r="O16" s="104">
        <v>4</v>
      </c>
      <c r="P16" s="104">
        <v>16</v>
      </c>
      <c r="Q16" s="13">
        <v>78</v>
      </c>
      <c r="R16" s="104">
        <v>11</v>
      </c>
      <c r="S16" s="104">
        <v>7</v>
      </c>
      <c r="T16" s="102">
        <v>213.7</v>
      </c>
      <c r="U16" s="105">
        <v>36</v>
      </c>
      <c r="V16" s="106">
        <v>8</v>
      </c>
      <c r="W16" s="104">
        <v>14</v>
      </c>
      <c r="X16" s="107">
        <v>18308</v>
      </c>
      <c r="Y16" s="108">
        <v>9</v>
      </c>
      <c r="Z16" s="104">
        <v>17</v>
      </c>
      <c r="AA16" s="105">
        <v>20315</v>
      </c>
    </row>
    <row r="17" spans="1:30" ht="17.25" thickBot="1">
      <c r="A17" s="109" t="s">
        <v>2</v>
      </c>
      <c r="B17" s="22" t="s">
        <v>334</v>
      </c>
      <c r="C17" s="110" t="s">
        <v>618</v>
      </c>
      <c r="D17" s="111">
        <v>61.2</v>
      </c>
      <c r="E17" s="112">
        <v>27</v>
      </c>
      <c r="F17" s="112">
        <v>57.6</v>
      </c>
      <c r="G17" s="113">
        <v>11</v>
      </c>
      <c r="H17" s="114">
        <v>28</v>
      </c>
      <c r="I17" s="111">
        <v>45</v>
      </c>
      <c r="J17" s="112">
        <v>5.5</v>
      </c>
      <c r="K17" s="25">
        <v>50.5</v>
      </c>
      <c r="L17" s="113">
        <v>9</v>
      </c>
      <c r="M17" s="114">
        <v>8</v>
      </c>
      <c r="N17" s="111">
        <v>33</v>
      </c>
      <c r="O17" s="113">
        <v>7</v>
      </c>
      <c r="P17" s="113">
        <v>4</v>
      </c>
      <c r="Q17" s="24">
        <v>62</v>
      </c>
      <c r="R17" s="113">
        <v>9</v>
      </c>
      <c r="S17" s="113">
        <v>20</v>
      </c>
      <c r="T17" s="111">
        <v>203.1</v>
      </c>
      <c r="U17" s="114">
        <v>36</v>
      </c>
      <c r="V17" s="115">
        <v>11</v>
      </c>
      <c r="W17" s="113">
        <v>22</v>
      </c>
      <c r="X17" s="116">
        <v>22956</v>
      </c>
      <c r="Y17" s="117">
        <v>10</v>
      </c>
      <c r="Z17" s="113">
        <v>20</v>
      </c>
      <c r="AA17" s="114">
        <v>22253</v>
      </c>
    </row>
    <row r="18" spans="1:30">
      <c r="A18" s="148" t="s">
        <v>550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</row>
    <row r="19" spans="1:30">
      <c r="A19" s="274" t="s">
        <v>50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</row>
    <row r="20" spans="1:30">
      <c r="A20" s="200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</row>
    <row r="21" spans="1:30">
      <c r="A21" s="200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</row>
    <row r="22" spans="1:30" ht="21" thickBot="1">
      <c r="A22" s="275" t="s">
        <v>155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178"/>
      <c r="R22" s="178"/>
      <c r="S22" s="178"/>
      <c r="T22" s="178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</row>
    <row r="23" spans="1:30">
      <c r="A23" s="276"/>
      <c r="B23" s="277"/>
      <c r="C23" s="278"/>
      <c r="D23" s="253" t="s">
        <v>20</v>
      </c>
      <c r="E23" s="262"/>
      <c r="F23" s="262"/>
      <c r="G23" s="262"/>
      <c r="H23" s="263"/>
      <c r="I23" s="253" t="s">
        <v>21</v>
      </c>
      <c r="J23" s="262"/>
      <c r="K23" s="262"/>
      <c r="L23" s="262"/>
      <c r="M23" s="263"/>
      <c r="N23" s="253" t="s">
        <v>22</v>
      </c>
      <c r="O23" s="262"/>
      <c r="P23" s="263"/>
      <c r="Q23" s="264" t="s">
        <v>344</v>
      </c>
      <c r="R23" s="254"/>
      <c r="S23" s="255"/>
      <c r="T23" s="265" t="s">
        <v>507</v>
      </c>
      <c r="U23" s="266"/>
      <c r="V23" s="267"/>
      <c r="W23" s="1"/>
      <c r="X23" s="1"/>
      <c r="Y23" s="1"/>
      <c r="Z23" s="1"/>
      <c r="AA23" s="1"/>
      <c r="AB23" s="1"/>
      <c r="AC23" s="1"/>
      <c r="AD23" s="1"/>
    </row>
    <row r="24" spans="1:30" ht="17.25" thickBot="1">
      <c r="A24" s="279"/>
      <c r="B24" s="280"/>
      <c r="C24" s="281"/>
      <c r="D24" s="118" t="s">
        <v>8</v>
      </c>
      <c r="E24" s="119" t="s">
        <v>346</v>
      </c>
      <c r="F24" s="119" t="s">
        <v>26</v>
      </c>
      <c r="G24" s="119" t="s">
        <v>27</v>
      </c>
      <c r="H24" s="120" t="s">
        <v>10</v>
      </c>
      <c r="I24" s="118" t="s">
        <v>8</v>
      </c>
      <c r="J24" s="119" t="s">
        <v>9</v>
      </c>
      <c r="K24" s="119" t="s">
        <v>26</v>
      </c>
      <c r="L24" s="119" t="s">
        <v>27</v>
      </c>
      <c r="M24" s="120" t="s">
        <v>10</v>
      </c>
      <c r="N24" s="118" t="s">
        <v>26</v>
      </c>
      <c r="O24" s="119" t="s">
        <v>27</v>
      </c>
      <c r="P24" s="120" t="s">
        <v>10</v>
      </c>
      <c r="Q24" s="118" t="s">
        <v>26</v>
      </c>
      <c r="R24" s="119" t="s">
        <v>27</v>
      </c>
      <c r="S24" s="120" t="s">
        <v>10</v>
      </c>
      <c r="T24" s="121" t="s">
        <v>11</v>
      </c>
      <c r="U24" s="122" t="s">
        <v>15</v>
      </c>
      <c r="V24" s="123" t="s">
        <v>353</v>
      </c>
      <c r="W24" s="1"/>
      <c r="X24" s="1"/>
      <c r="Y24" s="1"/>
      <c r="Z24" s="1"/>
      <c r="AA24" s="1"/>
      <c r="AB24" s="1"/>
      <c r="AC24" s="1"/>
      <c r="AD24" s="1"/>
    </row>
    <row r="25" spans="1:30" ht="16.5" customHeight="1">
      <c r="A25" s="268" t="s">
        <v>127</v>
      </c>
      <c r="B25" s="269"/>
      <c r="C25" s="270"/>
      <c r="D25" s="124">
        <v>63.691428571428581</v>
      </c>
      <c r="E25" s="125">
        <v>26.028571428571428</v>
      </c>
      <c r="F25" s="125">
        <v>57.874285714285719</v>
      </c>
      <c r="G25" s="126"/>
      <c r="H25" s="127">
        <v>35</v>
      </c>
      <c r="I25" s="124">
        <v>27.62857142857143</v>
      </c>
      <c r="J25" s="125">
        <v>7.8285714285714283</v>
      </c>
      <c r="K25" s="125">
        <v>35.457142857142856</v>
      </c>
      <c r="L25" s="126"/>
      <c r="M25" s="127">
        <v>35</v>
      </c>
      <c r="N25" s="124">
        <v>22.514285714285716</v>
      </c>
      <c r="O25" s="126"/>
      <c r="P25" s="127">
        <v>35</v>
      </c>
      <c r="Q25" s="124">
        <v>66.457142857142856</v>
      </c>
      <c r="R25" s="126"/>
      <c r="S25" s="127">
        <v>35</v>
      </c>
      <c r="T25" s="124">
        <v>182.30285714285714</v>
      </c>
      <c r="U25" s="128"/>
      <c r="V25" s="127">
        <v>35</v>
      </c>
      <c r="W25" s="1"/>
      <c r="X25" s="1"/>
      <c r="Y25" s="1"/>
      <c r="Z25" s="1"/>
      <c r="AA25" s="1"/>
      <c r="AB25" s="1"/>
      <c r="AC25" s="1"/>
      <c r="AD25" s="1"/>
    </row>
    <row r="26" spans="1:30" ht="16.5" customHeight="1">
      <c r="A26" s="271" t="s">
        <v>128</v>
      </c>
      <c r="B26" s="272"/>
      <c r="C26" s="273"/>
      <c r="D26" s="102">
        <v>12.008949044061101</v>
      </c>
      <c r="E26" s="103">
        <v>6.1587465226423097</v>
      </c>
      <c r="F26" s="103">
        <v>11.3178774161213</v>
      </c>
      <c r="G26" s="104"/>
      <c r="H26" s="129"/>
      <c r="I26" s="102">
        <v>13.3615178303275</v>
      </c>
      <c r="J26" s="103">
        <v>3.9793863689036102</v>
      </c>
      <c r="K26" s="103">
        <v>16.130193269785501</v>
      </c>
      <c r="L26" s="104"/>
      <c r="M26" s="129"/>
      <c r="N26" s="102">
        <v>7.8033366896516396</v>
      </c>
      <c r="O26" s="104"/>
      <c r="P26" s="129"/>
      <c r="Q26" s="102">
        <v>11.846103103137301</v>
      </c>
      <c r="R26" s="104"/>
      <c r="S26" s="129"/>
      <c r="T26" s="102">
        <v>31.889701153860599</v>
      </c>
      <c r="U26" s="130"/>
      <c r="V26" s="129"/>
      <c r="W26" s="1"/>
      <c r="X26" s="1"/>
      <c r="Y26" s="1"/>
      <c r="Z26" s="1"/>
      <c r="AA26" s="1"/>
      <c r="AB26" s="1"/>
      <c r="AC26" s="1"/>
      <c r="AD26" s="1"/>
    </row>
    <row r="27" spans="1:30" ht="16.5" customHeight="1">
      <c r="A27" s="244" t="s">
        <v>129</v>
      </c>
      <c r="B27" s="258"/>
      <c r="C27" s="259"/>
      <c r="D27" s="102">
        <v>73.599999999999994</v>
      </c>
      <c r="E27" s="103">
        <v>31</v>
      </c>
      <c r="F27" s="103">
        <v>67.400000000000006</v>
      </c>
      <c r="G27" s="104">
        <v>13</v>
      </c>
      <c r="H27" s="131"/>
      <c r="I27" s="102">
        <v>48</v>
      </c>
      <c r="J27" s="103">
        <v>11.5</v>
      </c>
      <c r="K27" s="103">
        <v>59</v>
      </c>
      <c r="L27" s="104">
        <v>10</v>
      </c>
      <c r="M27" s="131"/>
      <c r="N27" s="102">
        <v>33</v>
      </c>
      <c r="O27" s="104">
        <v>7</v>
      </c>
      <c r="P27" s="131"/>
      <c r="Q27" s="102">
        <v>80</v>
      </c>
      <c r="R27" s="104">
        <v>11</v>
      </c>
      <c r="S27" s="131"/>
      <c r="T27" s="102">
        <v>218.8</v>
      </c>
      <c r="U27" s="130">
        <v>38</v>
      </c>
      <c r="V27" s="131"/>
      <c r="W27" s="1"/>
      <c r="X27" s="1"/>
      <c r="Y27" s="1"/>
      <c r="Z27" s="1"/>
      <c r="AA27" s="1"/>
      <c r="AB27" s="1"/>
      <c r="AC27" s="1"/>
      <c r="AD27" s="1"/>
    </row>
    <row r="28" spans="1:30" ht="16.5" customHeight="1">
      <c r="A28" s="244" t="s">
        <v>130</v>
      </c>
      <c r="B28" s="258"/>
      <c r="C28" s="259"/>
      <c r="D28" s="102">
        <v>71.599999999999994</v>
      </c>
      <c r="E28" s="103">
        <v>30</v>
      </c>
      <c r="F28" s="103">
        <v>64.400000000000006</v>
      </c>
      <c r="G28" s="104">
        <v>12</v>
      </c>
      <c r="H28" s="131"/>
      <c r="I28" s="102">
        <v>42</v>
      </c>
      <c r="J28" s="103">
        <v>10</v>
      </c>
      <c r="K28" s="103">
        <v>49.5</v>
      </c>
      <c r="L28" s="104">
        <v>9</v>
      </c>
      <c r="M28" s="131"/>
      <c r="N28" s="102">
        <v>26</v>
      </c>
      <c r="O28" s="104">
        <v>5</v>
      </c>
      <c r="P28" s="131"/>
      <c r="Q28" s="102">
        <v>78</v>
      </c>
      <c r="R28" s="104">
        <v>11</v>
      </c>
      <c r="S28" s="131"/>
      <c r="T28" s="102">
        <v>212.2</v>
      </c>
      <c r="U28" s="130">
        <v>36</v>
      </c>
      <c r="V28" s="131"/>
      <c r="W28" s="1"/>
      <c r="X28" s="1"/>
      <c r="Y28" s="1"/>
      <c r="Z28" s="1"/>
      <c r="AA28" s="1"/>
      <c r="AB28" s="1"/>
      <c r="AC28" s="1"/>
      <c r="AD28" s="1"/>
    </row>
    <row r="29" spans="1:30" ht="16.5" customHeight="1">
      <c r="A29" s="244" t="s">
        <v>131</v>
      </c>
      <c r="B29" s="258"/>
      <c r="C29" s="259"/>
      <c r="D29" s="102">
        <v>65.2</v>
      </c>
      <c r="E29" s="103">
        <v>27</v>
      </c>
      <c r="F29" s="103">
        <v>59.2</v>
      </c>
      <c r="G29" s="104">
        <v>11</v>
      </c>
      <c r="H29" s="131"/>
      <c r="I29" s="102">
        <v>26</v>
      </c>
      <c r="J29" s="103">
        <v>7</v>
      </c>
      <c r="K29" s="103">
        <v>32</v>
      </c>
      <c r="L29" s="104">
        <v>6</v>
      </c>
      <c r="M29" s="131"/>
      <c r="N29" s="102">
        <v>21</v>
      </c>
      <c r="O29" s="104">
        <v>4</v>
      </c>
      <c r="P29" s="131"/>
      <c r="Q29" s="102">
        <v>64</v>
      </c>
      <c r="R29" s="104">
        <v>9</v>
      </c>
      <c r="S29" s="131"/>
      <c r="T29" s="102">
        <v>176.1</v>
      </c>
      <c r="U29" s="130">
        <v>31</v>
      </c>
      <c r="V29" s="131"/>
      <c r="W29" s="1"/>
      <c r="X29" s="1"/>
      <c r="Y29" s="1"/>
      <c r="Z29" s="1"/>
      <c r="AA29" s="1"/>
      <c r="AB29" s="1"/>
      <c r="AC29" s="1"/>
      <c r="AD29" s="1"/>
    </row>
    <row r="30" spans="1:30" ht="16.5" customHeight="1">
      <c r="A30" s="244" t="s">
        <v>132</v>
      </c>
      <c r="B30" s="258"/>
      <c r="C30" s="259"/>
      <c r="D30" s="102">
        <v>60.8</v>
      </c>
      <c r="E30" s="103">
        <v>25</v>
      </c>
      <c r="F30" s="103">
        <v>57.8</v>
      </c>
      <c r="G30" s="104">
        <v>11</v>
      </c>
      <c r="H30" s="131"/>
      <c r="I30" s="102">
        <v>17</v>
      </c>
      <c r="J30" s="103">
        <v>5.5</v>
      </c>
      <c r="K30" s="103">
        <v>24</v>
      </c>
      <c r="L30" s="104">
        <v>5</v>
      </c>
      <c r="M30" s="131"/>
      <c r="N30" s="102">
        <v>17</v>
      </c>
      <c r="O30" s="104">
        <v>4</v>
      </c>
      <c r="P30" s="131"/>
      <c r="Q30" s="102">
        <v>60</v>
      </c>
      <c r="R30" s="104">
        <v>9</v>
      </c>
      <c r="S30" s="131"/>
      <c r="T30" s="102">
        <v>163.80000000000001</v>
      </c>
      <c r="U30" s="130">
        <v>29</v>
      </c>
      <c r="V30" s="131"/>
      <c r="W30" s="1"/>
      <c r="X30" s="1"/>
      <c r="Y30" s="1"/>
      <c r="Z30" s="1"/>
      <c r="AA30" s="1"/>
      <c r="AB30" s="1"/>
      <c r="AC30" s="1"/>
      <c r="AD30" s="1"/>
    </row>
    <row r="31" spans="1:30" ht="17.25" customHeight="1" thickBot="1">
      <c r="A31" s="247" t="s">
        <v>133</v>
      </c>
      <c r="B31" s="260"/>
      <c r="C31" s="261"/>
      <c r="D31" s="111">
        <v>58</v>
      </c>
      <c r="E31" s="112">
        <v>22</v>
      </c>
      <c r="F31" s="112">
        <v>53.2</v>
      </c>
      <c r="G31" s="113">
        <v>10</v>
      </c>
      <c r="H31" s="132"/>
      <c r="I31" s="111">
        <v>14</v>
      </c>
      <c r="J31" s="112">
        <v>4</v>
      </c>
      <c r="K31" s="112">
        <v>19</v>
      </c>
      <c r="L31" s="113">
        <v>4</v>
      </c>
      <c r="M31" s="132"/>
      <c r="N31" s="111">
        <v>14</v>
      </c>
      <c r="O31" s="113">
        <v>3</v>
      </c>
      <c r="P31" s="132"/>
      <c r="Q31" s="111">
        <v>54</v>
      </c>
      <c r="R31" s="113">
        <v>8</v>
      </c>
      <c r="S31" s="132"/>
      <c r="T31" s="111">
        <v>152.6</v>
      </c>
      <c r="U31" s="133">
        <v>27</v>
      </c>
      <c r="V31" s="132"/>
      <c r="W31" s="1"/>
      <c r="X31" s="1"/>
      <c r="Y31" s="1"/>
      <c r="Z31" s="1"/>
      <c r="AA31" s="1"/>
      <c r="AB31" s="1"/>
      <c r="AC31" s="1"/>
      <c r="AD31" s="1"/>
    </row>
    <row r="32" spans="1:30">
      <c r="A32" s="253" t="s">
        <v>134</v>
      </c>
      <c r="B32" s="262"/>
      <c r="C32" s="263"/>
      <c r="D32" s="134">
        <v>62.1</v>
      </c>
      <c r="E32" s="135">
        <v>26.55</v>
      </c>
      <c r="F32" s="135">
        <v>57.61</v>
      </c>
      <c r="G32" s="136"/>
      <c r="H32" s="137">
        <v>146</v>
      </c>
      <c r="I32" s="134">
        <v>25.2</v>
      </c>
      <c r="J32" s="135">
        <v>7.82</v>
      </c>
      <c r="K32" s="135">
        <v>33.020000000000003</v>
      </c>
      <c r="L32" s="136"/>
      <c r="M32" s="137">
        <v>146</v>
      </c>
      <c r="N32" s="134">
        <v>25.05</v>
      </c>
      <c r="O32" s="136"/>
      <c r="P32" s="137">
        <v>146</v>
      </c>
      <c r="Q32" s="134">
        <v>62.98</v>
      </c>
      <c r="R32" s="136"/>
      <c r="S32" s="137">
        <v>100</v>
      </c>
      <c r="T32" s="134">
        <v>177.77</v>
      </c>
      <c r="U32" s="136"/>
      <c r="V32" s="137">
        <v>100</v>
      </c>
      <c r="W32" s="1"/>
      <c r="X32" s="1"/>
      <c r="Y32" s="1"/>
      <c r="Z32" s="1"/>
      <c r="AA32" s="1"/>
      <c r="AB32" s="1"/>
      <c r="AC32" s="1"/>
      <c r="AD32" s="1"/>
    </row>
    <row r="33" spans="1:30">
      <c r="A33" s="244" t="s">
        <v>135</v>
      </c>
      <c r="B33" s="256"/>
      <c r="C33" s="257"/>
      <c r="D33" s="138">
        <v>12.1304915686357</v>
      </c>
      <c r="E33" s="139">
        <v>5.7918263713709299</v>
      </c>
      <c r="F33" s="139">
        <v>9.9730656637795008</v>
      </c>
      <c r="G33" s="140"/>
      <c r="H33" s="141"/>
      <c r="I33" s="138">
        <v>10.8879052562536</v>
      </c>
      <c r="J33" s="139">
        <v>3.8429244099753199</v>
      </c>
      <c r="K33" s="139">
        <v>13.152143749781899</v>
      </c>
      <c r="L33" s="140"/>
      <c r="M33" s="141"/>
      <c r="N33" s="138">
        <v>9.50087632385112</v>
      </c>
      <c r="O33" s="140"/>
      <c r="P33" s="141"/>
      <c r="Q33" s="138">
        <v>13.586966422482099</v>
      </c>
      <c r="R33" s="140"/>
      <c r="S33" s="141"/>
      <c r="T33" s="138">
        <v>30.743598151041599</v>
      </c>
      <c r="U33" s="140"/>
      <c r="V33" s="141"/>
      <c r="W33" s="1"/>
      <c r="X33" s="1"/>
      <c r="Y33" s="1"/>
      <c r="Z33" s="1"/>
      <c r="AA33" s="1"/>
      <c r="AB33" s="1"/>
      <c r="AC33" s="1"/>
      <c r="AD33" s="1"/>
    </row>
    <row r="34" spans="1:30">
      <c r="A34" s="244" t="s">
        <v>553</v>
      </c>
      <c r="B34" s="256"/>
      <c r="C34" s="257"/>
      <c r="D34" s="138">
        <v>74.400000000000006</v>
      </c>
      <c r="E34" s="139">
        <v>32</v>
      </c>
      <c r="F34" s="139">
        <v>67</v>
      </c>
      <c r="G34" s="140">
        <v>13</v>
      </c>
      <c r="H34" s="142"/>
      <c r="I34" s="138">
        <v>41</v>
      </c>
      <c r="J34" s="139">
        <v>12</v>
      </c>
      <c r="K34" s="139">
        <v>51.5</v>
      </c>
      <c r="L34" s="140">
        <v>9</v>
      </c>
      <c r="M34" s="142"/>
      <c r="N34" s="138">
        <v>36</v>
      </c>
      <c r="O34" s="140">
        <v>7</v>
      </c>
      <c r="P34" s="142"/>
      <c r="Q34" s="138">
        <v>80</v>
      </c>
      <c r="R34" s="140">
        <v>11</v>
      </c>
      <c r="S34" s="142"/>
      <c r="T34" s="138">
        <v>218.6</v>
      </c>
      <c r="U34" s="140">
        <v>37</v>
      </c>
      <c r="V34" s="143"/>
      <c r="W34" s="1"/>
      <c r="X34" s="1"/>
      <c r="Y34" s="1"/>
      <c r="Z34" s="1"/>
      <c r="AA34" s="1"/>
      <c r="AB34" s="1"/>
      <c r="AC34" s="1"/>
      <c r="AD34" s="1"/>
    </row>
    <row r="35" spans="1:30">
      <c r="A35" s="244" t="s">
        <v>554</v>
      </c>
      <c r="B35" s="256"/>
      <c r="C35" s="257"/>
      <c r="D35" s="138">
        <v>68.8</v>
      </c>
      <c r="E35" s="139">
        <v>30</v>
      </c>
      <c r="F35" s="139">
        <v>63.8</v>
      </c>
      <c r="G35" s="140">
        <v>12</v>
      </c>
      <c r="H35" s="142"/>
      <c r="I35" s="138">
        <v>30</v>
      </c>
      <c r="J35" s="139">
        <v>10.5</v>
      </c>
      <c r="K35" s="139">
        <v>40.5</v>
      </c>
      <c r="L35" s="140">
        <v>7</v>
      </c>
      <c r="M35" s="142"/>
      <c r="N35" s="138">
        <v>30</v>
      </c>
      <c r="O35" s="140">
        <v>6</v>
      </c>
      <c r="P35" s="142"/>
      <c r="Q35" s="138">
        <v>72</v>
      </c>
      <c r="R35" s="140">
        <v>10</v>
      </c>
      <c r="S35" s="142"/>
      <c r="T35" s="138">
        <v>200.7</v>
      </c>
      <c r="U35" s="140">
        <v>35</v>
      </c>
      <c r="V35" s="143"/>
      <c r="W35" s="1"/>
      <c r="X35" s="1"/>
      <c r="Y35" s="1"/>
      <c r="Z35" s="1"/>
      <c r="AA35" s="1"/>
      <c r="AB35" s="1"/>
      <c r="AC35" s="1"/>
      <c r="AD35" s="1"/>
    </row>
    <row r="36" spans="1:30">
      <c r="A36" s="244" t="s">
        <v>555</v>
      </c>
      <c r="B36" s="256"/>
      <c r="C36" s="257"/>
      <c r="D36" s="138">
        <v>63.2</v>
      </c>
      <c r="E36" s="139">
        <v>28</v>
      </c>
      <c r="F36" s="139">
        <v>58.6</v>
      </c>
      <c r="G36" s="140">
        <v>11</v>
      </c>
      <c r="H36" s="142"/>
      <c r="I36" s="138">
        <v>23</v>
      </c>
      <c r="J36" s="139">
        <v>8</v>
      </c>
      <c r="K36" s="139">
        <v>31</v>
      </c>
      <c r="L36" s="140">
        <v>6</v>
      </c>
      <c r="M36" s="142"/>
      <c r="N36" s="138">
        <v>24</v>
      </c>
      <c r="O36" s="140">
        <v>5</v>
      </c>
      <c r="P36" s="142"/>
      <c r="Q36" s="138">
        <v>62</v>
      </c>
      <c r="R36" s="140">
        <v>9</v>
      </c>
      <c r="S36" s="142"/>
      <c r="T36" s="138">
        <v>176.3</v>
      </c>
      <c r="U36" s="140">
        <v>31</v>
      </c>
      <c r="V36" s="143"/>
      <c r="W36" s="1"/>
      <c r="X36" s="1"/>
      <c r="Y36" s="1"/>
      <c r="Z36" s="1"/>
      <c r="AA36" s="1"/>
      <c r="AB36" s="1"/>
      <c r="AC36" s="1"/>
      <c r="AD36" s="1"/>
    </row>
    <row r="37" spans="1:30">
      <c r="A37" s="244" t="s">
        <v>556</v>
      </c>
      <c r="B37" s="245"/>
      <c r="C37" s="246"/>
      <c r="D37" s="138">
        <v>57.6</v>
      </c>
      <c r="E37" s="139">
        <v>24</v>
      </c>
      <c r="F37" s="139">
        <v>54.8</v>
      </c>
      <c r="G37" s="140">
        <v>11</v>
      </c>
      <c r="H37" s="143"/>
      <c r="I37" s="138">
        <v>17</v>
      </c>
      <c r="J37" s="139">
        <v>5.5</v>
      </c>
      <c r="K37" s="139">
        <v>22.5</v>
      </c>
      <c r="L37" s="140">
        <v>4</v>
      </c>
      <c r="M37" s="143"/>
      <c r="N37" s="138">
        <v>19</v>
      </c>
      <c r="O37" s="140">
        <v>4</v>
      </c>
      <c r="P37" s="143"/>
      <c r="Q37" s="138">
        <v>56</v>
      </c>
      <c r="R37" s="140">
        <v>8</v>
      </c>
      <c r="S37" s="143"/>
      <c r="T37" s="138">
        <v>159</v>
      </c>
      <c r="U37" s="140">
        <v>28</v>
      </c>
      <c r="V37" s="143"/>
    </row>
    <row r="38" spans="1:30" ht="17.25" thickBot="1">
      <c r="A38" s="247" t="s">
        <v>557</v>
      </c>
      <c r="B38" s="248"/>
      <c r="C38" s="249"/>
      <c r="D38" s="144">
        <v>49.2</v>
      </c>
      <c r="E38" s="145">
        <v>21</v>
      </c>
      <c r="F38" s="145">
        <v>47.2</v>
      </c>
      <c r="G38" s="146">
        <v>9</v>
      </c>
      <c r="H38" s="147"/>
      <c r="I38" s="144">
        <v>14</v>
      </c>
      <c r="J38" s="145">
        <v>3</v>
      </c>
      <c r="K38" s="145">
        <v>19</v>
      </c>
      <c r="L38" s="146">
        <v>4</v>
      </c>
      <c r="M38" s="147"/>
      <c r="N38" s="144">
        <v>14</v>
      </c>
      <c r="O38" s="146">
        <v>3</v>
      </c>
      <c r="P38" s="147"/>
      <c r="Q38" s="144">
        <v>52</v>
      </c>
      <c r="R38" s="146">
        <v>8</v>
      </c>
      <c r="S38" s="147"/>
      <c r="T38" s="144">
        <v>150.5</v>
      </c>
      <c r="U38" s="146">
        <v>27</v>
      </c>
      <c r="V38" s="147"/>
    </row>
    <row r="39" spans="1:30">
      <c r="A39" s="253" t="s">
        <v>136</v>
      </c>
      <c r="B39" s="254"/>
      <c r="C39" s="255"/>
      <c r="D39" s="134">
        <v>65.14</v>
      </c>
      <c r="E39" s="135">
        <v>26.21</v>
      </c>
      <c r="F39" s="135">
        <v>58.77</v>
      </c>
      <c r="G39" s="136"/>
      <c r="H39" s="137">
        <v>75305</v>
      </c>
      <c r="I39" s="134">
        <v>32.46</v>
      </c>
      <c r="J39" s="135">
        <v>9.31</v>
      </c>
      <c r="K39" s="135">
        <v>41.78</v>
      </c>
      <c r="L39" s="136"/>
      <c r="M39" s="137">
        <v>75082</v>
      </c>
      <c r="N39" s="134">
        <v>30.08</v>
      </c>
      <c r="O39" s="136"/>
      <c r="P39" s="137">
        <v>74571</v>
      </c>
      <c r="Q39" s="134">
        <v>65.38</v>
      </c>
      <c r="R39" s="136"/>
      <c r="S39" s="137">
        <v>59974</v>
      </c>
      <c r="T39" s="134">
        <v>190.33</v>
      </c>
      <c r="U39" s="136"/>
      <c r="V39" s="137">
        <v>59974</v>
      </c>
    </row>
    <row r="40" spans="1:30">
      <c r="A40" s="244" t="s">
        <v>29</v>
      </c>
      <c r="B40" s="245"/>
      <c r="C40" s="246"/>
      <c r="D40" s="138">
        <v>14.634298208346999</v>
      </c>
      <c r="E40" s="139">
        <v>7.3445661262405997</v>
      </c>
      <c r="F40" s="139">
        <v>12.855854646321101</v>
      </c>
      <c r="G40" s="140"/>
      <c r="H40" s="141"/>
      <c r="I40" s="138">
        <v>14.7058937400689</v>
      </c>
      <c r="J40" s="139">
        <v>5.7975174827817497</v>
      </c>
      <c r="K40" s="139">
        <v>19.2675319058391</v>
      </c>
      <c r="L40" s="140"/>
      <c r="M40" s="141"/>
      <c r="N40" s="138">
        <v>14.9282119497593</v>
      </c>
      <c r="O40" s="140"/>
      <c r="P40" s="141"/>
      <c r="Q40" s="138">
        <v>16.452289003382401</v>
      </c>
      <c r="R40" s="140"/>
      <c r="S40" s="141"/>
      <c r="T40" s="138">
        <v>48.479591728901802</v>
      </c>
      <c r="U40" s="140"/>
      <c r="V40" s="141"/>
    </row>
    <row r="41" spans="1:30">
      <c r="A41" s="244" t="s">
        <v>558</v>
      </c>
      <c r="B41" s="245"/>
      <c r="C41" s="246"/>
      <c r="D41" s="138">
        <v>80.8</v>
      </c>
      <c r="E41" s="139">
        <v>33</v>
      </c>
      <c r="F41" s="139">
        <v>71.599999999999994</v>
      </c>
      <c r="G41" s="140">
        <v>14</v>
      </c>
      <c r="H41" s="143"/>
      <c r="I41" s="138">
        <v>53</v>
      </c>
      <c r="J41" s="139">
        <v>16.5</v>
      </c>
      <c r="K41" s="139">
        <v>68</v>
      </c>
      <c r="L41" s="140">
        <v>12</v>
      </c>
      <c r="M41" s="143"/>
      <c r="N41" s="138">
        <v>48</v>
      </c>
      <c r="O41" s="140">
        <v>9</v>
      </c>
      <c r="P41" s="143"/>
      <c r="Q41" s="138">
        <v>86</v>
      </c>
      <c r="R41" s="140">
        <v>12</v>
      </c>
      <c r="S41" s="143"/>
      <c r="T41" s="138">
        <v>248.8</v>
      </c>
      <c r="U41" s="140">
        <v>43</v>
      </c>
      <c r="V41" s="143"/>
    </row>
    <row r="42" spans="1:30">
      <c r="A42" s="244" t="s">
        <v>559</v>
      </c>
      <c r="B42" s="245"/>
      <c r="C42" s="246"/>
      <c r="D42" s="138">
        <v>75.2</v>
      </c>
      <c r="E42" s="139">
        <v>31</v>
      </c>
      <c r="F42" s="139">
        <v>67.400000000000006</v>
      </c>
      <c r="G42" s="140">
        <v>13</v>
      </c>
      <c r="H42" s="143"/>
      <c r="I42" s="138">
        <v>44</v>
      </c>
      <c r="J42" s="139">
        <v>13.5</v>
      </c>
      <c r="K42" s="139">
        <v>56</v>
      </c>
      <c r="L42" s="140">
        <v>10</v>
      </c>
      <c r="M42" s="143"/>
      <c r="N42" s="138">
        <v>38</v>
      </c>
      <c r="O42" s="140">
        <v>7</v>
      </c>
      <c r="P42" s="143"/>
      <c r="Q42" s="138">
        <v>76</v>
      </c>
      <c r="R42" s="140">
        <v>11</v>
      </c>
      <c r="S42" s="143"/>
      <c r="T42" s="138">
        <v>222.2</v>
      </c>
      <c r="U42" s="140">
        <v>39</v>
      </c>
      <c r="V42" s="143"/>
    </row>
    <row r="43" spans="1:30">
      <c r="A43" s="244" t="s">
        <v>560</v>
      </c>
      <c r="B43" s="245"/>
      <c r="C43" s="246"/>
      <c r="D43" s="138">
        <v>66.8</v>
      </c>
      <c r="E43" s="139">
        <v>28</v>
      </c>
      <c r="F43" s="139">
        <v>61</v>
      </c>
      <c r="G43" s="140">
        <v>12</v>
      </c>
      <c r="H43" s="143"/>
      <c r="I43" s="138">
        <v>30</v>
      </c>
      <c r="J43" s="139">
        <v>9</v>
      </c>
      <c r="K43" s="139">
        <v>39</v>
      </c>
      <c r="L43" s="140">
        <v>7</v>
      </c>
      <c r="M43" s="143"/>
      <c r="N43" s="138">
        <v>28</v>
      </c>
      <c r="O43" s="140">
        <v>6</v>
      </c>
      <c r="P43" s="143"/>
      <c r="Q43" s="138">
        <v>64</v>
      </c>
      <c r="R43" s="140">
        <v>9</v>
      </c>
      <c r="S43" s="143"/>
      <c r="T43" s="138">
        <v>187.8</v>
      </c>
      <c r="U43" s="140">
        <v>33</v>
      </c>
      <c r="V43" s="143"/>
    </row>
    <row r="44" spans="1:30">
      <c r="A44" s="244" t="s">
        <v>561</v>
      </c>
      <c r="B44" s="245"/>
      <c r="C44" s="246"/>
      <c r="D44" s="138">
        <v>57.6</v>
      </c>
      <c r="E44" s="139">
        <v>23</v>
      </c>
      <c r="F44" s="139">
        <v>53</v>
      </c>
      <c r="G44" s="140">
        <v>10</v>
      </c>
      <c r="H44" s="143"/>
      <c r="I44" s="138">
        <v>20</v>
      </c>
      <c r="J44" s="139">
        <v>5</v>
      </c>
      <c r="K44" s="139">
        <v>26</v>
      </c>
      <c r="L44" s="140">
        <v>5</v>
      </c>
      <c r="M44" s="143"/>
      <c r="N44" s="138">
        <v>20</v>
      </c>
      <c r="O44" s="140">
        <v>4</v>
      </c>
      <c r="P44" s="143"/>
      <c r="Q44" s="138">
        <v>54</v>
      </c>
      <c r="R44" s="140">
        <v>8</v>
      </c>
      <c r="S44" s="143"/>
      <c r="T44" s="138">
        <v>158.1</v>
      </c>
      <c r="U44" s="140">
        <v>28</v>
      </c>
      <c r="V44" s="143"/>
    </row>
    <row r="45" spans="1:30" ht="17.25" thickBot="1">
      <c r="A45" s="247" t="s">
        <v>562</v>
      </c>
      <c r="B45" s="248"/>
      <c r="C45" s="249"/>
      <c r="D45" s="144">
        <v>48.4</v>
      </c>
      <c r="E45" s="145">
        <v>18</v>
      </c>
      <c r="F45" s="145">
        <v>45.2</v>
      </c>
      <c r="G45" s="146">
        <v>9</v>
      </c>
      <c r="H45" s="147"/>
      <c r="I45" s="144">
        <v>16</v>
      </c>
      <c r="J45" s="145">
        <v>2</v>
      </c>
      <c r="K45" s="145">
        <v>19.5</v>
      </c>
      <c r="L45" s="146">
        <v>4</v>
      </c>
      <c r="M45" s="147"/>
      <c r="N45" s="144">
        <v>14</v>
      </c>
      <c r="O45" s="146">
        <v>3</v>
      </c>
      <c r="P45" s="147"/>
      <c r="Q45" s="144">
        <v>46</v>
      </c>
      <c r="R45" s="146">
        <v>7</v>
      </c>
      <c r="S45" s="147"/>
      <c r="T45" s="144">
        <v>136.19999999999999</v>
      </c>
      <c r="U45" s="146">
        <v>24</v>
      </c>
      <c r="V45" s="147"/>
    </row>
    <row r="46" spans="1:30" ht="17.25" thickBot="1">
      <c r="A46" s="250" t="s">
        <v>563</v>
      </c>
      <c r="B46" s="251"/>
      <c r="C46" s="252"/>
      <c r="D46" s="237">
        <v>5.4486660000000002</v>
      </c>
      <c r="E46" s="238"/>
      <c r="F46" s="238"/>
      <c r="G46" s="238"/>
      <c r="H46" s="239"/>
      <c r="I46" s="237">
        <v>5.9246660000000002</v>
      </c>
      <c r="J46" s="238"/>
      <c r="K46" s="238"/>
      <c r="L46" s="238"/>
      <c r="M46" s="239"/>
      <c r="N46" s="237">
        <v>5.4806660000000003</v>
      </c>
      <c r="O46" s="238"/>
      <c r="P46" s="239"/>
      <c r="Q46" s="237">
        <v>7.3346660000000004</v>
      </c>
      <c r="R46" s="238"/>
      <c r="S46" s="239"/>
      <c r="T46" s="240"/>
      <c r="U46" s="241"/>
      <c r="V46" s="242"/>
      <c r="W46" s="179"/>
      <c r="X46" s="84"/>
      <c r="Y46" s="84"/>
      <c r="Z46" s="84"/>
      <c r="AA46" s="84"/>
    </row>
    <row r="47" spans="1:30">
      <c r="A47" s="243" t="s">
        <v>137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</row>
    <row r="48" spans="1:30">
      <c r="A48" s="236" t="s">
        <v>572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</row>
  </sheetData>
  <mergeCells count="74">
    <mergeCell ref="A4:H4"/>
    <mergeCell ref="I4:M4"/>
    <mergeCell ref="V4:AA4"/>
    <mergeCell ref="A5:A7"/>
    <mergeCell ref="B5:B7"/>
    <mergeCell ref="C5:C7"/>
    <mergeCell ref="D5:H5"/>
    <mergeCell ref="I5:M5"/>
    <mergeCell ref="N5:P5"/>
    <mergeCell ref="A1:AA1"/>
    <mergeCell ref="A2:AA2"/>
    <mergeCell ref="A3:H3"/>
    <mergeCell ref="I3:M3"/>
    <mergeCell ref="T3:X3"/>
    <mergeCell ref="Y3:AD3"/>
    <mergeCell ref="Q5:S5"/>
    <mergeCell ref="T5:AA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Y6:AA6"/>
    <mergeCell ref="A19:M19"/>
    <mergeCell ref="A22:P22"/>
    <mergeCell ref="A23:C24"/>
    <mergeCell ref="D23:H23"/>
    <mergeCell ref="I23:M23"/>
    <mergeCell ref="N23:P23"/>
    <mergeCell ref="Q23:S23"/>
    <mergeCell ref="T23:V23"/>
    <mergeCell ref="R6:R7"/>
    <mergeCell ref="S6:S7"/>
    <mergeCell ref="T6:T7"/>
    <mergeCell ref="U6:U7"/>
    <mergeCell ref="V6:X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Q46:S46"/>
    <mergeCell ref="T46:V46"/>
    <mergeCell ref="A47:P47"/>
    <mergeCell ref="A48:P48"/>
    <mergeCell ref="A45:C45"/>
    <mergeCell ref="A46:C46"/>
    <mergeCell ref="D46:H46"/>
    <mergeCell ref="I46:M46"/>
    <mergeCell ref="N46:P4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workbookViewId="0">
      <selection activeCell="AC14" sqref="AC14"/>
    </sheetView>
  </sheetViews>
  <sheetFormatPr defaultColWidth="11.75" defaultRowHeight="16.5"/>
  <cols>
    <col min="1" max="2" width="5.25" bestFit="1" customWidth="1"/>
    <col min="3" max="3" width="11.5" customWidth="1"/>
    <col min="4" max="7" width="5.25" bestFit="1" customWidth="1"/>
    <col min="8" max="8" width="6.25" bestFit="1" customWidth="1"/>
    <col min="9" max="12" width="5.25" bestFit="1" customWidth="1"/>
    <col min="13" max="13" width="6.25" bestFit="1" customWidth="1"/>
    <col min="14" max="15" width="5.25" bestFit="1" customWidth="1"/>
    <col min="16" max="16" width="6.25" bestFit="1" customWidth="1"/>
    <col min="17" max="17" width="6" bestFit="1" customWidth="1"/>
    <col min="18" max="18" width="5.25" bestFit="1" customWidth="1"/>
    <col min="19" max="19" width="6.25" bestFit="1" customWidth="1"/>
    <col min="20" max="20" width="6.625" bestFit="1" customWidth="1"/>
    <col min="21" max="21" width="7.125" bestFit="1" customWidth="1"/>
    <col min="22" max="22" width="6.25" bestFit="1" customWidth="1"/>
    <col min="23" max="23" width="5.25" bestFit="1" customWidth="1"/>
    <col min="24" max="24" width="6.25" bestFit="1" customWidth="1"/>
    <col min="25" max="26" width="5.25" bestFit="1" customWidth="1"/>
    <col min="27" max="27" width="6.25" bestFit="1" customWidth="1"/>
  </cols>
  <sheetData>
    <row r="1" spans="1:30" ht="20.25">
      <c r="A1" s="298" t="s">
        <v>536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59"/>
      <c r="AC1" s="59"/>
      <c r="AD1" s="59"/>
    </row>
    <row r="2" spans="1:30" ht="20.25">
      <c r="A2" s="298" t="s">
        <v>565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59"/>
      <c r="AC2" s="59"/>
      <c r="AD2" s="59"/>
    </row>
    <row r="3" spans="1:30">
      <c r="A3" s="299" t="s">
        <v>566</v>
      </c>
      <c r="B3" s="300"/>
      <c r="C3" s="300"/>
      <c r="D3" s="300"/>
      <c r="E3" s="300"/>
      <c r="F3" s="300"/>
      <c r="G3" s="300"/>
      <c r="H3" s="300"/>
      <c r="I3" s="299"/>
      <c r="J3" s="299"/>
      <c r="K3" s="299"/>
      <c r="L3" s="299"/>
      <c r="M3" s="299"/>
      <c r="N3" s="201"/>
      <c r="O3" s="201"/>
      <c r="P3" s="204"/>
      <c r="Q3" s="204"/>
      <c r="R3" s="204"/>
      <c r="S3" s="204"/>
      <c r="T3" s="236" t="s">
        <v>541</v>
      </c>
      <c r="U3" s="236"/>
      <c r="V3" s="236"/>
      <c r="W3" s="236"/>
      <c r="X3" s="236"/>
      <c r="Y3" s="301"/>
      <c r="Z3" s="302"/>
      <c r="AA3" s="302"/>
      <c r="AB3" s="302"/>
      <c r="AC3" s="302"/>
      <c r="AD3" s="302"/>
    </row>
    <row r="4" spans="1:30" ht="21" thickBot="1">
      <c r="A4" s="303" t="s">
        <v>539</v>
      </c>
      <c r="B4" s="303"/>
      <c r="C4" s="303"/>
      <c r="D4" s="303"/>
      <c r="E4" s="303"/>
      <c r="F4" s="303"/>
      <c r="G4" s="303"/>
      <c r="H4" s="303"/>
      <c r="I4" s="303" t="s">
        <v>540</v>
      </c>
      <c r="J4" s="303"/>
      <c r="K4" s="303"/>
      <c r="L4" s="303"/>
      <c r="M4" s="303"/>
      <c r="N4" s="206"/>
      <c r="O4" s="206"/>
      <c r="P4" s="206"/>
      <c r="Q4" s="178"/>
      <c r="R4" s="178"/>
      <c r="S4" s="178"/>
      <c r="T4" s="178"/>
      <c r="U4" s="178"/>
      <c r="V4" s="304" t="s">
        <v>542</v>
      </c>
      <c r="W4" s="304"/>
      <c r="X4" s="304"/>
      <c r="Y4" s="304"/>
      <c r="Z4" s="304"/>
      <c r="AA4" s="304"/>
      <c r="AB4" s="181"/>
      <c r="AC4" s="181"/>
      <c r="AD4" s="181"/>
    </row>
    <row r="5" spans="1:30">
      <c r="A5" s="305" t="s">
        <v>543</v>
      </c>
      <c r="B5" s="305" t="s">
        <v>544</v>
      </c>
      <c r="C5" s="305" t="s">
        <v>567</v>
      </c>
      <c r="D5" s="264" t="s">
        <v>20</v>
      </c>
      <c r="E5" s="254"/>
      <c r="F5" s="254"/>
      <c r="G5" s="254"/>
      <c r="H5" s="255"/>
      <c r="I5" s="264" t="s">
        <v>21</v>
      </c>
      <c r="J5" s="254"/>
      <c r="K5" s="254"/>
      <c r="L5" s="254"/>
      <c r="M5" s="255"/>
      <c r="N5" s="264" t="s">
        <v>22</v>
      </c>
      <c r="O5" s="254"/>
      <c r="P5" s="255"/>
      <c r="Q5" s="264" t="s">
        <v>568</v>
      </c>
      <c r="R5" s="254"/>
      <c r="S5" s="255"/>
      <c r="T5" s="295" t="s">
        <v>569</v>
      </c>
      <c r="U5" s="296"/>
      <c r="V5" s="296"/>
      <c r="W5" s="296"/>
      <c r="X5" s="296"/>
      <c r="Y5" s="296"/>
      <c r="Z5" s="296"/>
      <c r="AA5" s="297"/>
    </row>
    <row r="6" spans="1:30">
      <c r="A6" s="306"/>
      <c r="B6" s="306"/>
      <c r="C6" s="306"/>
      <c r="D6" s="291" t="s">
        <v>8</v>
      </c>
      <c r="E6" s="293" t="s">
        <v>547</v>
      </c>
      <c r="F6" s="293" t="s">
        <v>26</v>
      </c>
      <c r="G6" s="293" t="s">
        <v>27</v>
      </c>
      <c r="H6" s="282" t="s">
        <v>31</v>
      </c>
      <c r="I6" s="291" t="s">
        <v>8</v>
      </c>
      <c r="J6" s="311" t="s">
        <v>9</v>
      </c>
      <c r="K6" s="311" t="s">
        <v>548</v>
      </c>
      <c r="L6" s="311" t="s">
        <v>27</v>
      </c>
      <c r="M6" s="282" t="s">
        <v>31</v>
      </c>
      <c r="N6" s="291" t="s">
        <v>548</v>
      </c>
      <c r="O6" s="293" t="s">
        <v>27</v>
      </c>
      <c r="P6" s="282" t="s">
        <v>31</v>
      </c>
      <c r="Q6" s="291" t="s">
        <v>26</v>
      </c>
      <c r="R6" s="293" t="s">
        <v>27</v>
      </c>
      <c r="S6" s="282" t="s">
        <v>570</v>
      </c>
      <c r="T6" s="284" t="s">
        <v>11</v>
      </c>
      <c r="U6" s="286" t="s">
        <v>15</v>
      </c>
      <c r="V6" s="288" t="s">
        <v>32</v>
      </c>
      <c r="W6" s="289"/>
      <c r="X6" s="290"/>
      <c r="Y6" s="284" t="s">
        <v>33</v>
      </c>
      <c r="Z6" s="289"/>
      <c r="AA6" s="290"/>
    </row>
    <row r="7" spans="1:30" ht="17.25" thickBot="1">
      <c r="A7" s="292"/>
      <c r="B7" s="292"/>
      <c r="C7" s="292"/>
      <c r="D7" s="292"/>
      <c r="E7" s="294"/>
      <c r="F7" s="294"/>
      <c r="G7" s="294"/>
      <c r="H7" s="283"/>
      <c r="I7" s="292"/>
      <c r="J7" s="312"/>
      <c r="K7" s="312"/>
      <c r="L7" s="312"/>
      <c r="M7" s="283"/>
      <c r="N7" s="292"/>
      <c r="O7" s="294"/>
      <c r="P7" s="283"/>
      <c r="Q7" s="292"/>
      <c r="R7" s="294"/>
      <c r="S7" s="283"/>
      <c r="T7" s="285"/>
      <c r="U7" s="287"/>
      <c r="V7" s="6" t="s">
        <v>12</v>
      </c>
      <c r="W7" s="7" t="s">
        <v>34</v>
      </c>
      <c r="X7" s="8" t="s">
        <v>35</v>
      </c>
      <c r="Y7" s="9" t="s">
        <v>12</v>
      </c>
      <c r="Z7" s="7" t="s">
        <v>34</v>
      </c>
      <c r="AA7" s="8" t="s">
        <v>35</v>
      </c>
    </row>
    <row r="8" spans="1:30">
      <c r="A8" s="100" t="s">
        <v>3</v>
      </c>
      <c r="B8" s="11" t="s">
        <v>36</v>
      </c>
      <c r="C8" s="101" t="s">
        <v>588</v>
      </c>
      <c r="D8" s="102">
        <v>80</v>
      </c>
      <c r="E8" s="103">
        <v>29</v>
      </c>
      <c r="F8" s="103">
        <v>69</v>
      </c>
      <c r="G8" s="104">
        <v>13</v>
      </c>
      <c r="H8" s="105">
        <v>5</v>
      </c>
      <c r="I8" s="102">
        <v>35</v>
      </c>
      <c r="J8" s="103">
        <v>14</v>
      </c>
      <c r="K8" s="14">
        <v>49</v>
      </c>
      <c r="L8" s="104">
        <v>9</v>
      </c>
      <c r="M8" s="105">
        <v>3</v>
      </c>
      <c r="N8" s="102">
        <v>34</v>
      </c>
      <c r="O8" s="104">
        <v>7</v>
      </c>
      <c r="P8" s="104">
        <v>3</v>
      </c>
      <c r="Q8" s="13">
        <v>96</v>
      </c>
      <c r="R8" s="104">
        <v>14</v>
      </c>
      <c r="S8" s="104">
        <v>1</v>
      </c>
      <c r="T8" s="102">
        <v>248</v>
      </c>
      <c r="U8" s="105">
        <v>43</v>
      </c>
      <c r="V8" s="106">
        <v>1</v>
      </c>
      <c r="W8" s="104">
        <v>1</v>
      </c>
      <c r="X8" s="107">
        <v>7396</v>
      </c>
      <c r="Y8" s="108">
        <v>1</v>
      </c>
      <c r="Z8" s="104">
        <v>1</v>
      </c>
      <c r="AA8" s="105">
        <v>7324</v>
      </c>
    </row>
    <row r="9" spans="1:30">
      <c r="A9" s="100" t="s">
        <v>3</v>
      </c>
      <c r="B9" s="11" t="s">
        <v>161</v>
      </c>
      <c r="C9" s="101" t="s">
        <v>591</v>
      </c>
      <c r="D9" s="102">
        <v>81.2</v>
      </c>
      <c r="E9" s="103">
        <v>33</v>
      </c>
      <c r="F9" s="103">
        <v>73.599999999999994</v>
      </c>
      <c r="G9" s="104">
        <v>14</v>
      </c>
      <c r="H9" s="105">
        <v>2</v>
      </c>
      <c r="I9" s="102">
        <v>29</v>
      </c>
      <c r="J9" s="103">
        <v>10.5</v>
      </c>
      <c r="K9" s="14">
        <v>39.5</v>
      </c>
      <c r="L9" s="104">
        <v>7</v>
      </c>
      <c r="M9" s="105">
        <v>8</v>
      </c>
      <c r="N9" s="102">
        <v>32</v>
      </c>
      <c r="O9" s="104">
        <v>6</v>
      </c>
      <c r="P9" s="104">
        <v>4</v>
      </c>
      <c r="Q9" s="13">
        <v>84</v>
      </c>
      <c r="R9" s="104">
        <v>12</v>
      </c>
      <c r="S9" s="104">
        <v>3</v>
      </c>
      <c r="T9" s="102">
        <v>229.1</v>
      </c>
      <c r="U9" s="105">
        <v>39</v>
      </c>
      <c r="V9" s="106">
        <v>2</v>
      </c>
      <c r="W9" s="104">
        <v>5</v>
      </c>
      <c r="X9" s="107">
        <v>12711</v>
      </c>
      <c r="Y9" s="108">
        <v>2</v>
      </c>
      <c r="Z9" s="104">
        <v>5</v>
      </c>
      <c r="AA9" s="105">
        <v>13665</v>
      </c>
    </row>
    <row r="10" spans="1:30">
      <c r="A10" s="100" t="s">
        <v>3</v>
      </c>
      <c r="B10" s="11" t="s">
        <v>42</v>
      </c>
      <c r="C10" s="101" t="s">
        <v>619</v>
      </c>
      <c r="D10" s="102">
        <v>82.8</v>
      </c>
      <c r="E10" s="103">
        <v>25</v>
      </c>
      <c r="F10" s="103">
        <v>66.400000000000006</v>
      </c>
      <c r="G10" s="104">
        <v>13</v>
      </c>
      <c r="H10" s="105">
        <v>10</v>
      </c>
      <c r="I10" s="102">
        <v>37</v>
      </c>
      <c r="J10" s="103">
        <v>9</v>
      </c>
      <c r="K10" s="14">
        <v>46</v>
      </c>
      <c r="L10" s="104">
        <v>8</v>
      </c>
      <c r="M10" s="105">
        <v>5</v>
      </c>
      <c r="N10" s="102">
        <v>21</v>
      </c>
      <c r="O10" s="104">
        <v>4</v>
      </c>
      <c r="P10" s="104">
        <v>24</v>
      </c>
      <c r="Q10" s="13">
        <v>90</v>
      </c>
      <c r="R10" s="104">
        <v>13</v>
      </c>
      <c r="S10" s="104">
        <v>2</v>
      </c>
      <c r="T10" s="102">
        <v>223.4</v>
      </c>
      <c r="U10" s="105">
        <v>38</v>
      </c>
      <c r="V10" s="106">
        <v>3</v>
      </c>
      <c r="W10" s="104">
        <v>7</v>
      </c>
      <c r="X10" s="107">
        <v>14671</v>
      </c>
      <c r="Y10" s="108">
        <v>3</v>
      </c>
      <c r="Z10" s="104">
        <v>7</v>
      </c>
      <c r="AA10" s="105">
        <v>15754</v>
      </c>
    </row>
    <row r="11" spans="1:30">
      <c r="A11" s="100" t="s">
        <v>3</v>
      </c>
      <c r="B11" s="11" t="s">
        <v>45</v>
      </c>
      <c r="C11" s="101" t="s">
        <v>620</v>
      </c>
      <c r="D11" s="102">
        <v>65.599999999999994</v>
      </c>
      <c r="E11" s="103">
        <v>26</v>
      </c>
      <c r="F11" s="103">
        <v>58.8</v>
      </c>
      <c r="G11" s="104">
        <v>11</v>
      </c>
      <c r="H11" s="105">
        <v>24</v>
      </c>
      <c r="I11" s="102">
        <v>55</v>
      </c>
      <c r="J11" s="103">
        <v>15</v>
      </c>
      <c r="K11" s="14">
        <v>70</v>
      </c>
      <c r="L11" s="104">
        <v>12</v>
      </c>
      <c r="M11" s="105">
        <v>1</v>
      </c>
      <c r="N11" s="102">
        <v>24</v>
      </c>
      <c r="O11" s="104">
        <v>5</v>
      </c>
      <c r="P11" s="104">
        <v>15</v>
      </c>
      <c r="Q11" s="13">
        <v>68</v>
      </c>
      <c r="R11" s="104">
        <v>10</v>
      </c>
      <c r="S11" s="104">
        <v>12</v>
      </c>
      <c r="T11" s="102">
        <v>220.8</v>
      </c>
      <c r="U11" s="105">
        <v>38</v>
      </c>
      <c r="V11" s="106">
        <v>4</v>
      </c>
      <c r="W11" s="104">
        <v>8</v>
      </c>
      <c r="X11" s="107">
        <v>15595</v>
      </c>
      <c r="Y11" s="108">
        <v>4</v>
      </c>
      <c r="Z11" s="104">
        <v>8</v>
      </c>
      <c r="AA11" s="105">
        <v>16119</v>
      </c>
    </row>
    <row r="12" spans="1:30" ht="17.25" thickBot="1">
      <c r="A12" s="109" t="s">
        <v>3</v>
      </c>
      <c r="B12" s="22" t="s">
        <v>152</v>
      </c>
      <c r="C12" s="110" t="s">
        <v>621</v>
      </c>
      <c r="D12" s="111">
        <v>73.2</v>
      </c>
      <c r="E12" s="112">
        <v>30</v>
      </c>
      <c r="F12" s="112">
        <v>66.599999999999994</v>
      </c>
      <c r="G12" s="113">
        <v>13</v>
      </c>
      <c r="H12" s="114">
        <v>8</v>
      </c>
      <c r="I12" s="111">
        <v>23</v>
      </c>
      <c r="J12" s="112">
        <v>7.5</v>
      </c>
      <c r="K12" s="25">
        <v>30.5</v>
      </c>
      <c r="L12" s="113">
        <v>6</v>
      </c>
      <c r="M12" s="114">
        <v>20</v>
      </c>
      <c r="N12" s="111">
        <v>36</v>
      </c>
      <c r="O12" s="113">
        <v>7</v>
      </c>
      <c r="P12" s="113">
        <v>2</v>
      </c>
      <c r="Q12" s="24">
        <v>84</v>
      </c>
      <c r="R12" s="113">
        <v>12</v>
      </c>
      <c r="S12" s="113">
        <v>3</v>
      </c>
      <c r="T12" s="111">
        <v>217.1</v>
      </c>
      <c r="U12" s="114">
        <v>38</v>
      </c>
      <c r="V12" s="115">
        <v>5</v>
      </c>
      <c r="W12" s="113">
        <v>13</v>
      </c>
      <c r="X12" s="116">
        <v>16981</v>
      </c>
      <c r="Y12" s="117">
        <v>5</v>
      </c>
      <c r="Z12" s="113">
        <v>11</v>
      </c>
      <c r="AA12" s="114">
        <v>16817</v>
      </c>
    </row>
    <row r="13" spans="1:30">
      <c r="A13" s="100" t="s">
        <v>3</v>
      </c>
      <c r="B13" s="11" t="s">
        <v>143</v>
      </c>
      <c r="C13" s="101" t="s">
        <v>622</v>
      </c>
      <c r="D13" s="102">
        <v>56.4</v>
      </c>
      <c r="E13" s="103">
        <v>32</v>
      </c>
      <c r="F13" s="103">
        <v>60.2</v>
      </c>
      <c r="G13" s="104">
        <v>12</v>
      </c>
      <c r="H13" s="105">
        <v>23</v>
      </c>
      <c r="I13" s="102">
        <v>46</v>
      </c>
      <c r="J13" s="103">
        <v>9.5</v>
      </c>
      <c r="K13" s="14">
        <v>55.5</v>
      </c>
      <c r="L13" s="104">
        <v>10</v>
      </c>
      <c r="M13" s="105">
        <v>2</v>
      </c>
      <c r="N13" s="102">
        <v>22</v>
      </c>
      <c r="O13" s="104">
        <v>5</v>
      </c>
      <c r="P13" s="104">
        <v>20</v>
      </c>
      <c r="Q13" s="13">
        <v>72</v>
      </c>
      <c r="R13" s="104">
        <v>10</v>
      </c>
      <c r="S13" s="104">
        <v>8</v>
      </c>
      <c r="T13" s="102">
        <v>209.7</v>
      </c>
      <c r="U13" s="105">
        <v>37</v>
      </c>
      <c r="V13" s="106">
        <v>6</v>
      </c>
      <c r="W13" s="104">
        <v>16</v>
      </c>
      <c r="X13" s="107">
        <v>19932</v>
      </c>
      <c r="Y13" s="108">
        <v>6</v>
      </c>
      <c r="Z13" s="104">
        <v>15</v>
      </c>
      <c r="AA13" s="105">
        <v>19429</v>
      </c>
    </row>
    <row r="14" spans="1:30" ht="17.25" thickBot="1">
      <c r="A14" s="100" t="s">
        <v>3</v>
      </c>
      <c r="B14" s="11" t="s">
        <v>46</v>
      </c>
      <c r="C14" s="101" t="s">
        <v>623</v>
      </c>
      <c r="D14" s="102">
        <v>89.6</v>
      </c>
      <c r="E14" s="103">
        <v>31</v>
      </c>
      <c r="F14" s="103">
        <v>75.8</v>
      </c>
      <c r="G14" s="104">
        <v>14</v>
      </c>
      <c r="H14" s="105">
        <v>1</v>
      </c>
      <c r="I14" s="102">
        <v>35</v>
      </c>
      <c r="J14" s="103">
        <v>10.5</v>
      </c>
      <c r="K14" s="14">
        <v>45.5</v>
      </c>
      <c r="L14" s="104">
        <v>8</v>
      </c>
      <c r="M14" s="105">
        <v>7</v>
      </c>
      <c r="N14" s="102">
        <v>22</v>
      </c>
      <c r="O14" s="104">
        <v>5</v>
      </c>
      <c r="P14" s="104">
        <v>20</v>
      </c>
      <c r="Q14" s="13">
        <v>64</v>
      </c>
      <c r="R14" s="104">
        <v>9</v>
      </c>
      <c r="S14" s="104">
        <v>18</v>
      </c>
      <c r="T14" s="102">
        <v>207.3</v>
      </c>
      <c r="U14" s="105">
        <v>36</v>
      </c>
      <c r="V14" s="106">
        <v>7</v>
      </c>
      <c r="W14" s="104">
        <v>19</v>
      </c>
      <c r="X14" s="107">
        <v>21040</v>
      </c>
      <c r="Y14" s="108">
        <v>7</v>
      </c>
      <c r="Z14" s="104">
        <v>19</v>
      </c>
      <c r="AA14" s="105">
        <v>21313</v>
      </c>
    </row>
    <row r="15" spans="1:30">
      <c r="A15" s="148" t="s">
        <v>550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</row>
    <row r="16" spans="1:30">
      <c r="A16" s="274" t="s">
        <v>50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</row>
    <row r="17" spans="1:30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</row>
    <row r="18" spans="1:30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</row>
    <row r="19" spans="1:30" ht="21" thickBot="1">
      <c r="A19" s="275" t="s">
        <v>155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178"/>
      <c r="R19" s="178"/>
      <c r="S19" s="178"/>
      <c r="T19" s="178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</row>
    <row r="20" spans="1:30">
      <c r="A20" s="276"/>
      <c r="B20" s="277"/>
      <c r="C20" s="278"/>
      <c r="D20" s="253" t="s">
        <v>20</v>
      </c>
      <c r="E20" s="262"/>
      <c r="F20" s="262"/>
      <c r="G20" s="262"/>
      <c r="H20" s="263"/>
      <c r="I20" s="253" t="s">
        <v>21</v>
      </c>
      <c r="J20" s="262"/>
      <c r="K20" s="262"/>
      <c r="L20" s="262"/>
      <c r="M20" s="263"/>
      <c r="N20" s="253" t="s">
        <v>22</v>
      </c>
      <c r="O20" s="262"/>
      <c r="P20" s="263"/>
      <c r="Q20" s="264" t="s">
        <v>344</v>
      </c>
      <c r="R20" s="254"/>
      <c r="S20" s="255"/>
      <c r="T20" s="265" t="s">
        <v>507</v>
      </c>
      <c r="U20" s="266"/>
      <c r="V20" s="267"/>
      <c r="W20" s="1"/>
      <c r="X20" s="1"/>
      <c r="Y20" s="1"/>
      <c r="Z20" s="1"/>
      <c r="AA20" s="1"/>
      <c r="AB20" s="1"/>
      <c r="AC20" s="1"/>
      <c r="AD20" s="1"/>
    </row>
    <row r="21" spans="1:30" ht="17.25" thickBot="1">
      <c r="A21" s="279"/>
      <c r="B21" s="280"/>
      <c r="C21" s="281"/>
      <c r="D21" s="118" t="s">
        <v>8</v>
      </c>
      <c r="E21" s="119" t="s">
        <v>346</v>
      </c>
      <c r="F21" s="119" t="s">
        <v>26</v>
      </c>
      <c r="G21" s="119" t="s">
        <v>27</v>
      </c>
      <c r="H21" s="120" t="s">
        <v>10</v>
      </c>
      <c r="I21" s="118" t="s">
        <v>8</v>
      </c>
      <c r="J21" s="119" t="s">
        <v>9</v>
      </c>
      <c r="K21" s="119" t="s">
        <v>26</v>
      </c>
      <c r="L21" s="119" t="s">
        <v>27</v>
      </c>
      <c r="M21" s="120" t="s">
        <v>10</v>
      </c>
      <c r="N21" s="118" t="s">
        <v>26</v>
      </c>
      <c r="O21" s="119" t="s">
        <v>27</v>
      </c>
      <c r="P21" s="120" t="s">
        <v>10</v>
      </c>
      <c r="Q21" s="118" t="s">
        <v>26</v>
      </c>
      <c r="R21" s="119" t="s">
        <v>27</v>
      </c>
      <c r="S21" s="120" t="s">
        <v>10</v>
      </c>
      <c r="T21" s="121" t="s">
        <v>11</v>
      </c>
      <c r="U21" s="122" t="s">
        <v>15</v>
      </c>
      <c r="V21" s="123" t="s">
        <v>353</v>
      </c>
      <c r="W21" s="1"/>
      <c r="X21" s="1"/>
      <c r="Y21" s="1"/>
      <c r="Z21" s="1"/>
      <c r="AA21" s="1"/>
      <c r="AB21" s="1"/>
      <c r="AC21" s="1"/>
      <c r="AD21" s="1"/>
    </row>
    <row r="22" spans="1:30" ht="16.5" customHeight="1">
      <c r="A22" s="268" t="s">
        <v>127</v>
      </c>
      <c r="B22" s="269"/>
      <c r="C22" s="270"/>
      <c r="D22" s="124">
        <v>65.383783783783784</v>
      </c>
      <c r="E22" s="125">
        <v>28.702702702702702</v>
      </c>
      <c r="F22" s="125">
        <v>61.394594594594594</v>
      </c>
      <c r="G22" s="126"/>
      <c r="H22" s="127">
        <v>37</v>
      </c>
      <c r="I22" s="124">
        <v>24.621621621621621</v>
      </c>
      <c r="J22" s="125">
        <v>8.121621621621621</v>
      </c>
      <c r="K22" s="125">
        <v>32.743243243243242</v>
      </c>
      <c r="L22" s="126"/>
      <c r="M22" s="127">
        <v>37</v>
      </c>
      <c r="N22" s="124">
        <v>23.351351351351351</v>
      </c>
      <c r="O22" s="126"/>
      <c r="P22" s="127">
        <v>37</v>
      </c>
      <c r="Q22" s="124">
        <v>65.837837837837839</v>
      </c>
      <c r="R22" s="126"/>
      <c r="S22" s="127">
        <v>37</v>
      </c>
      <c r="T22" s="124">
        <v>183.32702702702699</v>
      </c>
      <c r="U22" s="128"/>
      <c r="V22" s="127">
        <v>37</v>
      </c>
      <c r="W22" s="1"/>
      <c r="X22" s="1"/>
      <c r="Y22" s="1"/>
      <c r="Z22" s="1"/>
      <c r="AA22" s="1"/>
      <c r="AB22" s="1"/>
      <c r="AC22" s="1"/>
      <c r="AD22" s="1"/>
    </row>
    <row r="23" spans="1:30" ht="16.5" customHeight="1">
      <c r="A23" s="271" t="s">
        <v>128</v>
      </c>
      <c r="B23" s="272"/>
      <c r="C23" s="273"/>
      <c r="D23" s="102">
        <v>11.722000324492299</v>
      </c>
      <c r="E23" s="103">
        <v>4.8722659839055602</v>
      </c>
      <c r="F23" s="103">
        <v>9.4275163979626608</v>
      </c>
      <c r="G23" s="104"/>
      <c r="H23" s="129"/>
      <c r="I23" s="102">
        <v>9.3656556085873106</v>
      </c>
      <c r="J23" s="103">
        <v>3.9828267551568399</v>
      </c>
      <c r="K23" s="103">
        <v>12.030049207132601</v>
      </c>
      <c r="L23" s="104"/>
      <c r="M23" s="129"/>
      <c r="N23" s="102">
        <v>6.6574378986296896</v>
      </c>
      <c r="O23" s="104"/>
      <c r="P23" s="129"/>
      <c r="Q23" s="102">
        <v>11.393891702862399</v>
      </c>
      <c r="R23" s="104"/>
      <c r="S23" s="129"/>
      <c r="T23" s="102">
        <v>28.604670534493401</v>
      </c>
      <c r="U23" s="130"/>
      <c r="V23" s="129"/>
      <c r="W23" s="1"/>
      <c r="X23" s="1"/>
      <c r="Y23" s="1"/>
      <c r="Z23" s="1"/>
      <c r="AA23" s="1"/>
      <c r="AB23" s="1"/>
      <c r="AC23" s="1"/>
      <c r="AD23" s="1"/>
    </row>
    <row r="24" spans="1:30" ht="16.5" customHeight="1">
      <c r="A24" s="244" t="s">
        <v>129</v>
      </c>
      <c r="B24" s="258"/>
      <c r="C24" s="259"/>
      <c r="D24" s="102">
        <v>80</v>
      </c>
      <c r="E24" s="103">
        <v>32</v>
      </c>
      <c r="F24" s="103">
        <v>69</v>
      </c>
      <c r="G24" s="104">
        <v>13</v>
      </c>
      <c r="H24" s="131"/>
      <c r="I24" s="102">
        <v>35</v>
      </c>
      <c r="J24" s="103">
        <v>13</v>
      </c>
      <c r="K24" s="103">
        <v>46</v>
      </c>
      <c r="L24" s="104">
        <v>8</v>
      </c>
      <c r="M24" s="131"/>
      <c r="N24" s="102">
        <v>31</v>
      </c>
      <c r="O24" s="104">
        <v>6</v>
      </c>
      <c r="P24" s="131"/>
      <c r="Q24" s="102">
        <v>80</v>
      </c>
      <c r="R24" s="104">
        <v>11</v>
      </c>
      <c r="S24" s="131"/>
      <c r="T24" s="102">
        <v>217.1</v>
      </c>
      <c r="U24" s="130">
        <v>38</v>
      </c>
      <c r="V24" s="131"/>
      <c r="W24" s="1"/>
      <c r="X24" s="1"/>
      <c r="Y24" s="1"/>
      <c r="Z24" s="1"/>
      <c r="AA24" s="1"/>
      <c r="AB24" s="1"/>
      <c r="AC24" s="1"/>
      <c r="AD24" s="1"/>
    </row>
    <row r="25" spans="1:30" ht="16.5" customHeight="1">
      <c r="A25" s="244" t="s">
        <v>130</v>
      </c>
      <c r="B25" s="258"/>
      <c r="C25" s="259"/>
      <c r="D25" s="102">
        <v>72</v>
      </c>
      <c r="E25" s="103">
        <v>32</v>
      </c>
      <c r="F25" s="103">
        <v>66.400000000000006</v>
      </c>
      <c r="G25" s="104">
        <v>13</v>
      </c>
      <c r="H25" s="131"/>
      <c r="I25" s="102">
        <v>28</v>
      </c>
      <c r="J25" s="103">
        <v>10.5</v>
      </c>
      <c r="K25" s="103">
        <v>38.5</v>
      </c>
      <c r="L25" s="104">
        <v>7</v>
      </c>
      <c r="M25" s="131"/>
      <c r="N25" s="102">
        <v>27</v>
      </c>
      <c r="O25" s="104">
        <v>5</v>
      </c>
      <c r="P25" s="131"/>
      <c r="Q25" s="102">
        <v>70</v>
      </c>
      <c r="R25" s="104">
        <v>10</v>
      </c>
      <c r="S25" s="131"/>
      <c r="T25" s="102">
        <v>200.2</v>
      </c>
      <c r="U25" s="130">
        <v>35</v>
      </c>
      <c r="V25" s="131"/>
      <c r="W25" s="1"/>
      <c r="X25" s="1"/>
      <c r="Y25" s="1"/>
      <c r="Z25" s="1"/>
      <c r="AA25" s="1"/>
      <c r="AB25" s="1"/>
      <c r="AC25" s="1"/>
      <c r="AD25" s="1"/>
    </row>
    <row r="26" spans="1:30" ht="16.5" customHeight="1">
      <c r="A26" s="244" t="s">
        <v>131</v>
      </c>
      <c r="B26" s="258"/>
      <c r="C26" s="259"/>
      <c r="D26" s="102">
        <v>64.8</v>
      </c>
      <c r="E26" s="103">
        <v>29</v>
      </c>
      <c r="F26" s="103">
        <v>61.4</v>
      </c>
      <c r="G26" s="104">
        <v>12</v>
      </c>
      <c r="H26" s="131"/>
      <c r="I26" s="102">
        <v>23</v>
      </c>
      <c r="J26" s="103">
        <v>8</v>
      </c>
      <c r="K26" s="103">
        <v>31</v>
      </c>
      <c r="L26" s="104">
        <v>6</v>
      </c>
      <c r="M26" s="131"/>
      <c r="N26" s="102">
        <v>23</v>
      </c>
      <c r="O26" s="104">
        <v>5</v>
      </c>
      <c r="P26" s="131"/>
      <c r="Q26" s="102">
        <v>64</v>
      </c>
      <c r="R26" s="104">
        <v>9</v>
      </c>
      <c r="S26" s="131"/>
      <c r="T26" s="102">
        <v>182</v>
      </c>
      <c r="U26" s="130">
        <v>32</v>
      </c>
      <c r="V26" s="131"/>
      <c r="W26" s="1"/>
      <c r="X26" s="1"/>
      <c r="Y26" s="1"/>
      <c r="Z26" s="1"/>
      <c r="AA26" s="1"/>
      <c r="AB26" s="1"/>
      <c r="AC26" s="1"/>
      <c r="AD26" s="1"/>
    </row>
    <row r="27" spans="1:30" ht="16.5" customHeight="1">
      <c r="A27" s="244" t="s">
        <v>132</v>
      </c>
      <c r="B27" s="258"/>
      <c r="C27" s="259"/>
      <c r="D27" s="102">
        <v>58</v>
      </c>
      <c r="E27" s="103">
        <v>26</v>
      </c>
      <c r="F27" s="103">
        <v>57</v>
      </c>
      <c r="G27" s="104">
        <v>11</v>
      </c>
      <c r="H27" s="131"/>
      <c r="I27" s="102">
        <v>19</v>
      </c>
      <c r="J27" s="103">
        <v>4</v>
      </c>
      <c r="K27" s="103">
        <v>24</v>
      </c>
      <c r="L27" s="104">
        <v>5</v>
      </c>
      <c r="M27" s="131"/>
      <c r="N27" s="102">
        <v>19</v>
      </c>
      <c r="O27" s="104">
        <v>4</v>
      </c>
      <c r="P27" s="131"/>
      <c r="Q27" s="102">
        <v>58</v>
      </c>
      <c r="R27" s="104">
        <v>8</v>
      </c>
      <c r="S27" s="131"/>
      <c r="T27" s="102">
        <v>160.19999999999999</v>
      </c>
      <c r="U27" s="130">
        <v>29</v>
      </c>
      <c r="V27" s="131"/>
      <c r="W27" s="1"/>
      <c r="X27" s="1"/>
      <c r="Y27" s="1"/>
      <c r="Z27" s="1"/>
      <c r="AA27" s="1"/>
      <c r="AB27" s="1"/>
      <c r="AC27" s="1"/>
      <c r="AD27" s="1"/>
    </row>
    <row r="28" spans="1:30" ht="17.25" customHeight="1" thickBot="1">
      <c r="A28" s="247" t="s">
        <v>133</v>
      </c>
      <c r="B28" s="260"/>
      <c r="C28" s="261"/>
      <c r="D28" s="111">
        <v>51.6</v>
      </c>
      <c r="E28" s="112">
        <v>23</v>
      </c>
      <c r="F28" s="112">
        <v>52.2</v>
      </c>
      <c r="G28" s="113">
        <v>10</v>
      </c>
      <c r="H28" s="132"/>
      <c r="I28" s="111">
        <v>17</v>
      </c>
      <c r="J28" s="112">
        <v>3</v>
      </c>
      <c r="K28" s="112">
        <v>21</v>
      </c>
      <c r="L28" s="113">
        <v>4</v>
      </c>
      <c r="M28" s="132"/>
      <c r="N28" s="111">
        <v>14</v>
      </c>
      <c r="O28" s="113">
        <v>3</v>
      </c>
      <c r="P28" s="132"/>
      <c r="Q28" s="111">
        <v>54</v>
      </c>
      <c r="R28" s="113">
        <v>8</v>
      </c>
      <c r="S28" s="132"/>
      <c r="T28" s="111">
        <v>154.80000000000001</v>
      </c>
      <c r="U28" s="133">
        <v>27</v>
      </c>
      <c r="V28" s="132"/>
      <c r="W28" s="1"/>
      <c r="X28" s="1"/>
      <c r="Y28" s="1"/>
      <c r="Z28" s="1"/>
      <c r="AA28" s="1"/>
      <c r="AB28" s="1"/>
      <c r="AC28" s="1"/>
      <c r="AD28" s="1"/>
    </row>
    <row r="29" spans="1:30" ht="16.5" customHeight="1">
      <c r="A29" s="253" t="s">
        <v>134</v>
      </c>
      <c r="B29" s="262"/>
      <c r="C29" s="263"/>
      <c r="D29" s="134">
        <v>62.1</v>
      </c>
      <c r="E29" s="135">
        <v>26.55</v>
      </c>
      <c r="F29" s="135">
        <v>57.61</v>
      </c>
      <c r="G29" s="136"/>
      <c r="H29" s="137">
        <v>146</v>
      </c>
      <c r="I29" s="134">
        <v>25.2</v>
      </c>
      <c r="J29" s="135">
        <v>7.82</v>
      </c>
      <c r="K29" s="135">
        <v>33.020000000000003</v>
      </c>
      <c r="L29" s="136"/>
      <c r="M29" s="137">
        <v>146</v>
      </c>
      <c r="N29" s="134">
        <v>25.05</v>
      </c>
      <c r="O29" s="136"/>
      <c r="P29" s="137">
        <v>146</v>
      </c>
      <c r="Q29" s="134">
        <v>62.98</v>
      </c>
      <c r="R29" s="136"/>
      <c r="S29" s="137">
        <v>100</v>
      </c>
      <c r="T29" s="134">
        <v>177.77</v>
      </c>
      <c r="U29" s="136"/>
      <c r="V29" s="137">
        <v>100</v>
      </c>
      <c r="W29" s="1"/>
      <c r="X29" s="1"/>
      <c r="Y29" s="1"/>
      <c r="Z29" s="1"/>
      <c r="AA29" s="1"/>
      <c r="AB29" s="1"/>
      <c r="AC29" s="1"/>
      <c r="AD29" s="1"/>
    </row>
    <row r="30" spans="1:30" ht="16.5" customHeight="1">
      <c r="A30" s="244" t="s">
        <v>135</v>
      </c>
      <c r="B30" s="256"/>
      <c r="C30" s="257"/>
      <c r="D30" s="138">
        <v>12.1304915686357</v>
      </c>
      <c r="E30" s="139">
        <v>5.7918263713709299</v>
      </c>
      <c r="F30" s="139">
        <v>9.9730656637795008</v>
      </c>
      <c r="G30" s="140"/>
      <c r="H30" s="141"/>
      <c r="I30" s="138">
        <v>10.8879052562536</v>
      </c>
      <c r="J30" s="139">
        <v>3.8429244099753199</v>
      </c>
      <c r="K30" s="139">
        <v>13.152143749781899</v>
      </c>
      <c r="L30" s="140"/>
      <c r="M30" s="141"/>
      <c r="N30" s="138">
        <v>9.50087632385112</v>
      </c>
      <c r="O30" s="140"/>
      <c r="P30" s="141"/>
      <c r="Q30" s="138">
        <v>13.586966422482099</v>
      </c>
      <c r="R30" s="140"/>
      <c r="S30" s="141"/>
      <c r="T30" s="138">
        <v>30.743598151041599</v>
      </c>
      <c r="U30" s="140"/>
      <c r="V30" s="141"/>
      <c r="W30" s="1"/>
      <c r="X30" s="1"/>
      <c r="Y30" s="1"/>
      <c r="Z30" s="1"/>
      <c r="AA30" s="1"/>
      <c r="AB30" s="1"/>
      <c r="AC30" s="1"/>
      <c r="AD30" s="1"/>
    </row>
    <row r="31" spans="1:30" ht="16.5" customHeight="1">
      <c r="A31" s="244" t="s">
        <v>525</v>
      </c>
      <c r="B31" s="256"/>
      <c r="C31" s="257"/>
      <c r="D31" s="138">
        <v>74.400000000000006</v>
      </c>
      <c r="E31" s="139">
        <v>32</v>
      </c>
      <c r="F31" s="139">
        <v>67</v>
      </c>
      <c r="G31" s="140">
        <v>13</v>
      </c>
      <c r="H31" s="142"/>
      <c r="I31" s="138">
        <v>41</v>
      </c>
      <c r="J31" s="139">
        <v>12</v>
      </c>
      <c r="K31" s="139">
        <v>51.5</v>
      </c>
      <c r="L31" s="140">
        <v>9</v>
      </c>
      <c r="M31" s="142"/>
      <c r="N31" s="138">
        <v>36</v>
      </c>
      <c r="O31" s="140">
        <v>7</v>
      </c>
      <c r="P31" s="142"/>
      <c r="Q31" s="138">
        <v>80</v>
      </c>
      <c r="R31" s="140">
        <v>11</v>
      </c>
      <c r="S31" s="142"/>
      <c r="T31" s="138">
        <v>218.6</v>
      </c>
      <c r="U31" s="140">
        <v>37</v>
      </c>
      <c r="V31" s="143"/>
      <c r="W31" s="1"/>
      <c r="X31" s="1"/>
      <c r="Y31" s="1"/>
      <c r="Z31" s="1"/>
      <c r="AA31" s="1"/>
      <c r="AB31" s="1"/>
      <c r="AC31" s="1"/>
      <c r="AD31" s="1"/>
    </row>
    <row r="32" spans="1:30" ht="16.5" customHeight="1">
      <c r="A32" s="244" t="s">
        <v>526</v>
      </c>
      <c r="B32" s="256"/>
      <c r="C32" s="257"/>
      <c r="D32" s="138">
        <v>68.8</v>
      </c>
      <c r="E32" s="139">
        <v>30</v>
      </c>
      <c r="F32" s="139">
        <v>63.8</v>
      </c>
      <c r="G32" s="140">
        <v>12</v>
      </c>
      <c r="H32" s="142"/>
      <c r="I32" s="138">
        <v>30</v>
      </c>
      <c r="J32" s="139">
        <v>10.5</v>
      </c>
      <c r="K32" s="139">
        <v>40.5</v>
      </c>
      <c r="L32" s="140">
        <v>7</v>
      </c>
      <c r="M32" s="142"/>
      <c r="N32" s="138">
        <v>30</v>
      </c>
      <c r="O32" s="140">
        <v>6</v>
      </c>
      <c r="P32" s="142"/>
      <c r="Q32" s="138">
        <v>72</v>
      </c>
      <c r="R32" s="140">
        <v>10</v>
      </c>
      <c r="S32" s="142"/>
      <c r="T32" s="138">
        <v>200.7</v>
      </c>
      <c r="U32" s="140">
        <v>35</v>
      </c>
      <c r="V32" s="143"/>
      <c r="W32" s="1"/>
      <c r="X32" s="1"/>
      <c r="Y32" s="1"/>
      <c r="Z32" s="1"/>
      <c r="AA32" s="1"/>
      <c r="AB32" s="1"/>
      <c r="AC32" s="1"/>
      <c r="AD32" s="1"/>
    </row>
    <row r="33" spans="1:30" ht="16.5" customHeight="1">
      <c r="A33" s="244" t="s">
        <v>527</v>
      </c>
      <c r="B33" s="256"/>
      <c r="C33" s="257"/>
      <c r="D33" s="138">
        <v>63.2</v>
      </c>
      <c r="E33" s="139">
        <v>28</v>
      </c>
      <c r="F33" s="139">
        <v>58.6</v>
      </c>
      <c r="G33" s="140">
        <v>11</v>
      </c>
      <c r="H33" s="142"/>
      <c r="I33" s="138">
        <v>23</v>
      </c>
      <c r="J33" s="139">
        <v>8</v>
      </c>
      <c r="K33" s="139">
        <v>31</v>
      </c>
      <c r="L33" s="140">
        <v>6</v>
      </c>
      <c r="M33" s="142"/>
      <c r="N33" s="138">
        <v>24</v>
      </c>
      <c r="O33" s="140">
        <v>5</v>
      </c>
      <c r="P33" s="142"/>
      <c r="Q33" s="138">
        <v>62</v>
      </c>
      <c r="R33" s="140">
        <v>9</v>
      </c>
      <c r="S33" s="142"/>
      <c r="T33" s="138">
        <v>176.3</v>
      </c>
      <c r="U33" s="140">
        <v>31</v>
      </c>
      <c r="V33" s="143"/>
      <c r="W33" s="1"/>
      <c r="X33" s="1"/>
      <c r="Y33" s="1"/>
      <c r="Z33" s="1"/>
      <c r="AA33" s="1"/>
      <c r="AB33" s="1"/>
      <c r="AC33" s="1"/>
      <c r="AD33" s="1"/>
    </row>
    <row r="34" spans="1:30" ht="16.5" customHeight="1">
      <c r="A34" s="244" t="s">
        <v>528</v>
      </c>
      <c r="B34" s="245"/>
      <c r="C34" s="246"/>
      <c r="D34" s="138">
        <v>57.6</v>
      </c>
      <c r="E34" s="139">
        <v>24</v>
      </c>
      <c r="F34" s="139">
        <v>54.8</v>
      </c>
      <c r="G34" s="140">
        <v>11</v>
      </c>
      <c r="H34" s="143"/>
      <c r="I34" s="138">
        <v>17</v>
      </c>
      <c r="J34" s="139">
        <v>5.5</v>
      </c>
      <c r="K34" s="139">
        <v>22.5</v>
      </c>
      <c r="L34" s="140">
        <v>4</v>
      </c>
      <c r="M34" s="143"/>
      <c r="N34" s="138">
        <v>19</v>
      </c>
      <c r="O34" s="140">
        <v>4</v>
      </c>
      <c r="P34" s="143"/>
      <c r="Q34" s="138">
        <v>56</v>
      </c>
      <c r="R34" s="140">
        <v>8</v>
      </c>
      <c r="S34" s="143"/>
      <c r="T34" s="138">
        <v>159</v>
      </c>
      <c r="U34" s="140">
        <v>28</v>
      </c>
      <c r="V34" s="143"/>
    </row>
    <row r="35" spans="1:30" ht="17.25" customHeight="1" thickBot="1">
      <c r="A35" s="247" t="s">
        <v>529</v>
      </c>
      <c r="B35" s="248"/>
      <c r="C35" s="249"/>
      <c r="D35" s="144">
        <v>49.2</v>
      </c>
      <c r="E35" s="145">
        <v>21</v>
      </c>
      <c r="F35" s="145">
        <v>47.2</v>
      </c>
      <c r="G35" s="146">
        <v>9</v>
      </c>
      <c r="H35" s="147"/>
      <c r="I35" s="144">
        <v>14</v>
      </c>
      <c r="J35" s="145">
        <v>3</v>
      </c>
      <c r="K35" s="145">
        <v>19</v>
      </c>
      <c r="L35" s="146">
        <v>4</v>
      </c>
      <c r="M35" s="147"/>
      <c r="N35" s="144">
        <v>14</v>
      </c>
      <c r="O35" s="146">
        <v>3</v>
      </c>
      <c r="P35" s="147"/>
      <c r="Q35" s="144">
        <v>52</v>
      </c>
      <c r="R35" s="146">
        <v>8</v>
      </c>
      <c r="S35" s="147"/>
      <c r="T35" s="144">
        <v>150.5</v>
      </c>
      <c r="U35" s="146">
        <v>27</v>
      </c>
      <c r="V35" s="147"/>
    </row>
    <row r="36" spans="1:30" ht="16.5" customHeight="1">
      <c r="A36" s="253" t="s">
        <v>136</v>
      </c>
      <c r="B36" s="254"/>
      <c r="C36" s="255"/>
      <c r="D36" s="134">
        <v>65.14</v>
      </c>
      <c r="E36" s="135">
        <v>26.21</v>
      </c>
      <c r="F36" s="135">
        <v>58.77</v>
      </c>
      <c r="G36" s="136"/>
      <c r="H36" s="137">
        <v>75305</v>
      </c>
      <c r="I36" s="134">
        <v>32.46</v>
      </c>
      <c r="J36" s="135">
        <v>9.31</v>
      </c>
      <c r="K36" s="135">
        <v>41.78</v>
      </c>
      <c r="L36" s="136"/>
      <c r="M36" s="137">
        <v>75082</v>
      </c>
      <c r="N36" s="134">
        <v>30.08</v>
      </c>
      <c r="O36" s="136"/>
      <c r="P36" s="137">
        <v>74571</v>
      </c>
      <c r="Q36" s="134">
        <v>65.38</v>
      </c>
      <c r="R36" s="136"/>
      <c r="S36" s="137">
        <v>59974</v>
      </c>
      <c r="T36" s="134">
        <v>190.33</v>
      </c>
      <c r="U36" s="136"/>
      <c r="V36" s="137">
        <v>59974</v>
      </c>
    </row>
    <row r="37" spans="1:30" ht="16.5" customHeight="1">
      <c r="A37" s="244" t="s">
        <v>29</v>
      </c>
      <c r="B37" s="245"/>
      <c r="C37" s="246"/>
      <c r="D37" s="138">
        <v>14.634298208346999</v>
      </c>
      <c r="E37" s="139">
        <v>7.3445661262405997</v>
      </c>
      <c r="F37" s="139">
        <v>12.855854646321101</v>
      </c>
      <c r="G37" s="140"/>
      <c r="H37" s="141"/>
      <c r="I37" s="138">
        <v>14.7058937400689</v>
      </c>
      <c r="J37" s="139">
        <v>5.7975174827817497</v>
      </c>
      <c r="K37" s="139">
        <v>19.2675319058391</v>
      </c>
      <c r="L37" s="140"/>
      <c r="M37" s="141"/>
      <c r="N37" s="138">
        <v>14.9282119497593</v>
      </c>
      <c r="O37" s="140"/>
      <c r="P37" s="141"/>
      <c r="Q37" s="138">
        <v>16.452289003382401</v>
      </c>
      <c r="R37" s="140"/>
      <c r="S37" s="141"/>
      <c r="T37" s="138">
        <v>48.479591728901802</v>
      </c>
      <c r="U37" s="140"/>
      <c r="V37" s="141"/>
    </row>
    <row r="38" spans="1:30" ht="16.5" customHeight="1">
      <c r="A38" s="244" t="s">
        <v>530</v>
      </c>
      <c r="B38" s="245"/>
      <c r="C38" s="246"/>
      <c r="D38" s="138">
        <v>80.8</v>
      </c>
      <c r="E38" s="139">
        <v>33</v>
      </c>
      <c r="F38" s="139">
        <v>71.599999999999994</v>
      </c>
      <c r="G38" s="140">
        <v>14</v>
      </c>
      <c r="H38" s="143"/>
      <c r="I38" s="138">
        <v>53</v>
      </c>
      <c r="J38" s="139">
        <v>16.5</v>
      </c>
      <c r="K38" s="139">
        <v>68</v>
      </c>
      <c r="L38" s="140">
        <v>12</v>
      </c>
      <c r="M38" s="143"/>
      <c r="N38" s="138">
        <v>48</v>
      </c>
      <c r="O38" s="140">
        <v>9</v>
      </c>
      <c r="P38" s="143"/>
      <c r="Q38" s="138">
        <v>86</v>
      </c>
      <c r="R38" s="140">
        <v>12</v>
      </c>
      <c r="S38" s="143"/>
      <c r="T38" s="138">
        <v>248.8</v>
      </c>
      <c r="U38" s="140">
        <v>43</v>
      </c>
      <c r="V38" s="143"/>
    </row>
    <row r="39" spans="1:30" ht="16.5" customHeight="1">
      <c r="A39" s="244" t="s">
        <v>531</v>
      </c>
      <c r="B39" s="245"/>
      <c r="C39" s="246"/>
      <c r="D39" s="138">
        <v>75.2</v>
      </c>
      <c r="E39" s="139">
        <v>31</v>
      </c>
      <c r="F39" s="139">
        <v>67.400000000000006</v>
      </c>
      <c r="G39" s="140">
        <v>13</v>
      </c>
      <c r="H39" s="143"/>
      <c r="I39" s="138">
        <v>44</v>
      </c>
      <c r="J39" s="139">
        <v>13.5</v>
      </c>
      <c r="K39" s="139">
        <v>56</v>
      </c>
      <c r="L39" s="140">
        <v>10</v>
      </c>
      <c r="M39" s="143"/>
      <c r="N39" s="138">
        <v>38</v>
      </c>
      <c r="O39" s="140">
        <v>7</v>
      </c>
      <c r="P39" s="143"/>
      <c r="Q39" s="138">
        <v>76</v>
      </c>
      <c r="R39" s="140">
        <v>11</v>
      </c>
      <c r="S39" s="143"/>
      <c r="T39" s="138">
        <v>222.2</v>
      </c>
      <c r="U39" s="140">
        <v>39</v>
      </c>
      <c r="V39" s="143"/>
    </row>
    <row r="40" spans="1:30" ht="16.5" customHeight="1">
      <c r="A40" s="244" t="s">
        <v>532</v>
      </c>
      <c r="B40" s="245"/>
      <c r="C40" s="246"/>
      <c r="D40" s="138">
        <v>66.8</v>
      </c>
      <c r="E40" s="139">
        <v>28</v>
      </c>
      <c r="F40" s="139">
        <v>61</v>
      </c>
      <c r="G40" s="140">
        <v>12</v>
      </c>
      <c r="H40" s="143"/>
      <c r="I40" s="138">
        <v>30</v>
      </c>
      <c r="J40" s="139">
        <v>9</v>
      </c>
      <c r="K40" s="139">
        <v>39</v>
      </c>
      <c r="L40" s="140">
        <v>7</v>
      </c>
      <c r="M40" s="143"/>
      <c r="N40" s="138">
        <v>28</v>
      </c>
      <c r="O40" s="140">
        <v>6</v>
      </c>
      <c r="P40" s="143"/>
      <c r="Q40" s="138">
        <v>64</v>
      </c>
      <c r="R40" s="140">
        <v>9</v>
      </c>
      <c r="S40" s="143"/>
      <c r="T40" s="138">
        <v>187.8</v>
      </c>
      <c r="U40" s="140">
        <v>33</v>
      </c>
      <c r="V40" s="143"/>
    </row>
    <row r="41" spans="1:30" ht="16.5" customHeight="1">
      <c r="A41" s="244" t="s">
        <v>533</v>
      </c>
      <c r="B41" s="245"/>
      <c r="C41" s="246"/>
      <c r="D41" s="138">
        <v>57.6</v>
      </c>
      <c r="E41" s="139">
        <v>23</v>
      </c>
      <c r="F41" s="139">
        <v>53</v>
      </c>
      <c r="G41" s="140">
        <v>10</v>
      </c>
      <c r="H41" s="143"/>
      <c r="I41" s="138">
        <v>20</v>
      </c>
      <c r="J41" s="139">
        <v>5</v>
      </c>
      <c r="K41" s="139">
        <v>26</v>
      </c>
      <c r="L41" s="140">
        <v>5</v>
      </c>
      <c r="M41" s="143"/>
      <c r="N41" s="138">
        <v>20</v>
      </c>
      <c r="O41" s="140">
        <v>4</v>
      </c>
      <c r="P41" s="143"/>
      <c r="Q41" s="138">
        <v>54</v>
      </c>
      <c r="R41" s="140">
        <v>8</v>
      </c>
      <c r="S41" s="143"/>
      <c r="T41" s="138">
        <v>158.1</v>
      </c>
      <c r="U41" s="140">
        <v>28</v>
      </c>
      <c r="V41" s="143"/>
    </row>
    <row r="42" spans="1:30" ht="17.25" customHeight="1" thickBot="1">
      <c r="A42" s="247" t="s">
        <v>534</v>
      </c>
      <c r="B42" s="248"/>
      <c r="C42" s="249"/>
      <c r="D42" s="144">
        <v>48.4</v>
      </c>
      <c r="E42" s="145">
        <v>18</v>
      </c>
      <c r="F42" s="145">
        <v>45.2</v>
      </c>
      <c r="G42" s="146">
        <v>9</v>
      </c>
      <c r="H42" s="147"/>
      <c r="I42" s="144">
        <v>16</v>
      </c>
      <c r="J42" s="145">
        <v>2</v>
      </c>
      <c r="K42" s="145">
        <v>19.5</v>
      </c>
      <c r="L42" s="146">
        <v>4</v>
      </c>
      <c r="M42" s="147"/>
      <c r="N42" s="144">
        <v>14</v>
      </c>
      <c r="O42" s="146">
        <v>3</v>
      </c>
      <c r="P42" s="147"/>
      <c r="Q42" s="144">
        <v>46</v>
      </c>
      <c r="R42" s="146">
        <v>7</v>
      </c>
      <c r="S42" s="147"/>
      <c r="T42" s="144">
        <v>136.19999999999999</v>
      </c>
      <c r="U42" s="146">
        <v>24</v>
      </c>
      <c r="V42" s="147"/>
    </row>
    <row r="43" spans="1:30" ht="17.25" customHeight="1" thickBot="1">
      <c r="A43" s="250" t="s">
        <v>535</v>
      </c>
      <c r="B43" s="251"/>
      <c r="C43" s="252"/>
      <c r="D43" s="237">
        <v>5.4486660000000002</v>
      </c>
      <c r="E43" s="238"/>
      <c r="F43" s="238"/>
      <c r="G43" s="238"/>
      <c r="H43" s="239"/>
      <c r="I43" s="237">
        <v>5.9246660000000002</v>
      </c>
      <c r="J43" s="238"/>
      <c r="K43" s="238"/>
      <c r="L43" s="238"/>
      <c r="M43" s="239"/>
      <c r="N43" s="237">
        <v>5.4806660000000003</v>
      </c>
      <c r="O43" s="238"/>
      <c r="P43" s="239"/>
      <c r="Q43" s="237">
        <v>7.3346660000000004</v>
      </c>
      <c r="R43" s="238"/>
      <c r="S43" s="239"/>
      <c r="T43" s="240"/>
      <c r="U43" s="241"/>
      <c r="V43" s="242"/>
      <c r="W43" s="179"/>
      <c r="X43" s="84"/>
      <c r="Y43" s="84"/>
      <c r="Z43" s="84"/>
      <c r="AA43" s="84"/>
    </row>
    <row r="44" spans="1:30">
      <c r="A44" s="243" t="s">
        <v>137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</row>
    <row r="45" spans="1:30">
      <c r="A45" s="236" t="s">
        <v>572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</row>
  </sheetData>
  <mergeCells count="74">
    <mergeCell ref="A1:AA1"/>
    <mergeCell ref="A2:AA2"/>
    <mergeCell ref="A3:H3"/>
    <mergeCell ref="I3:M3"/>
    <mergeCell ref="T3:X3"/>
    <mergeCell ref="Y3:AD3"/>
    <mergeCell ref="A4:H4"/>
    <mergeCell ref="I4:M4"/>
    <mergeCell ref="V4:AA4"/>
    <mergeCell ref="A5:A7"/>
    <mergeCell ref="B5:B7"/>
    <mergeCell ref="C5:C7"/>
    <mergeCell ref="D5:H5"/>
    <mergeCell ref="I5:M5"/>
    <mergeCell ref="N5:P5"/>
    <mergeCell ref="Q5:S5"/>
    <mergeCell ref="T5:AA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X6"/>
    <mergeCell ref="Y6:AA6"/>
    <mergeCell ref="A16:M16"/>
    <mergeCell ref="A19:P19"/>
    <mergeCell ref="A20:C21"/>
    <mergeCell ref="D20:H20"/>
    <mergeCell ref="I20:M20"/>
    <mergeCell ref="N20:P20"/>
    <mergeCell ref="Q20:S20"/>
    <mergeCell ref="T20:V20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D43:H43"/>
    <mergeCell ref="A45:P45"/>
    <mergeCell ref="I43:M43"/>
    <mergeCell ref="N43:P43"/>
    <mergeCell ref="Q43:S43"/>
    <mergeCell ref="T43:V43"/>
    <mergeCell ref="A44:P44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6"/>
  <sheetViews>
    <sheetView workbookViewId="0">
      <selection activeCell="AD12" sqref="AD12"/>
    </sheetView>
  </sheetViews>
  <sheetFormatPr defaultRowHeight="16.5"/>
  <cols>
    <col min="1" max="1" width="7.875" customWidth="1"/>
    <col min="2" max="2" width="4.875" bestFit="1" customWidth="1"/>
    <col min="3" max="3" width="8.75" bestFit="1" customWidth="1"/>
    <col min="4" max="6" width="5.75" bestFit="1" customWidth="1"/>
    <col min="7" max="7" width="4.875" bestFit="1" customWidth="1"/>
    <col min="8" max="8" width="6.25" bestFit="1" customWidth="1"/>
    <col min="9" max="11" width="5.75" bestFit="1" customWidth="1"/>
    <col min="12" max="12" width="4.875" bestFit="1" customWidth="1"/>
    <col min="13" max="13" width="6.25" bestFit="1" customWidth="1"/>
    <col min="14" max="14" width="5.75" bestFit="1" customWidth="1"/>
    <col min="15" max="15" width="4.875" bestFit="1" customWidth="1"/>
    <col min="16" max="16" width="6.25" bestFit="1" customWidth="1"/>
    <col min="17" max="17" width="5.75" bestFit="1" customWidth="1"/>
    <col min="18" max="18" width="4.875" bestFit="1" customWidth="1"/>
    <col min="19" max="19" width="6.25" bestFit="1" customWidth="1"/>
    <col min="20" max="20" width="6.625" bestFit="1" customWidth="1"/>
    <col min="21" max="21" width="6.875" bestFit="1" customWidth="1"/>
    <col min="22" max="22" width="6.25" bestFit="1" customWidth="1"/>
    <col min="23" max="23" width="6" bestFit="1" customWidth="1"/>
    <col min="24" max="24" width="5.25" bestFit="1" customWidth="1"/>
    <col min="25" max="25" width="4.875" bestFit="1" customWidth="1"/>
    <col min="26" max="26" width="6" bestFit="1" customWidth="1"/>
    <col min="27" max="27" width="5.25" bestFit="1" customWidth="1"/>
  </cols>
  <sheetData>
    <row r="1" spans="1:46" ht="20.25">
      <c r="A1" s="298" t="s">
        <v>536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59"/>
      <c r="AN1" s="59"/>
      <c r="AO1" s="59"/>
      <c r="AP1" s="59"/>
      <c r="AQ1" s="59"/>
      <c r="AR1" s="59"/>
      <c r="AS1" s="59"/>
      <c r="AT1" s="59"/>
    </row>
    <row r="2" spans="1:46" ht="20.25">
      <c r="A2" s="298" t="s">
        <v>573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59"/>
      <c r="AN2" s="59"/>
      <c r="AO2" s="59"/>
      <c r="AP2" s="59"/>
      <c r="AQ2" s="59"/>
      <c r="AR2" s="59"/>
      <c r="AS2" s="59"/>
      <c r="AT2" s="59"/>
    </row>
    <row r="3" spans="1:46" s="181" customFormat="1">
      <c r="A3" s="299" t="s">
        <v>574</v>
      </c>
      <c r="B3" s="300"/>
      <c r="C3" s="300"/>
      <c r="D3" s="300"/>
      <c r="E3" s="300"/>
      <c r="F3" s="300"/>
      <c r="G3" s="300"/>
      <c r="H3" s="300"/>
      <c r="I3" s="299"/>
      <c r="J3" s="299"/>
      <c r="K3" s="299"/>
      <c r="L3" s="299"/>
      <c r="M3" s="299"/>
      <c r="N3" s="201"/>
      <c r="O3" s="201"/>
      <c r="P3" s="204"/>
      <c r="Q3" s="204"/>
      <c r="R3" s="204"/>
      <c r="S3" s="204"/>
      <c r="T3" s="301"/>
      <c r="U3" s="301"/>
      <c r="V3" s="301"/>
      <c r="W3" s="301"/>
      <c r="X3" s="301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</row>
    <row r="4" spans="1:46" s="181" customFormat="1" ht="17.25" thickBot="1">
      <c r="A4" s="303" t="s">
        <v>539</v>
      </c>
      <c r="B4" s="303"/>
      <c r="C4" s="303"/>
      <c r="D4" s="303"/>
      <c r="E4" s="303"/>
      <c r="F4" s="303"/>
      <c r="G4" s="303"/>
      <c r="H4" s="303"/>
      <c r="I4" s="303" t="s">
        <v>540</v>
      </c>
      <c r="J4" s="303"/>
      <c r="K4" s="303"/>
      <c r="L4" s="303"/>
      <c r="M4" s="303"/>
      <c r="N4" s="154"/>
      <c r="O4" s="154"/>
      <c r="P4" s="154"/>
      <c r="Q4" s="206"/>
      <c r="R4" s="303" t="s">
        <v>541</v>
      </c>
      <c r="S4" s="303"/>
      <c r="T4" s="303"/>
      <c r="U4" s="303"/>
      <c r="V4" s="303"/>
      <c r="W4" s="206"/>
      <c r="X4" s="206"/>
      <c r="Y4" s="304" t="s">
        <v>542</v>
      </c>
      <c r="Z4" s="304"/>
      <c r="AA4" s="304"/>
      <c r="AB4" s="304"/>
      <c r="AC4" s="304"/>
      <c r="AD4" s="304"/>
      <c r="AE4" s="206"/>
      <c r="AF4" s="206"/>
    </row>
    <row r="5" spans="1:46" ht="16.5" customHeight="1">
      <c r="A5" s="305" t="s">
        <v>543</v>
      </c>
      <c r="B5" s="307" t="s">
        <v>544</v>
      </c>
      <c r="C5" s="309" t="s">
        <v>30</v>
      </c>
      <c r="D5" s="337" t="s">
        <v>20</v>
      </c>
      <c r="E5" s="338"/>
      <c r="F5" s="338"/>
      <c r="G5" s="338"/>
      <c r="H5" s="338"/>
      <c r="I5" s="337" t="s">
        <v>21</v>
      </c>
      <c r="J5" s="338"/>
      <c r="K5" s="338"/>
      <c r="L5" s="338"/>
      <c r="M5" s="339"/>
      <c r="N5" s="338" t="s">
        <v>22</v>
      </c>
      <c r="O5" s="338"/>
      <c r="P5" s="338"/>
      <c r="Q5" s="337" t="s">
        <v>545</v>
      </c>
      <c r="R5" s="340"/>
      <c r="S5" s="341"/>
      <c r="T5" s="342" t="s">
        <v>568</v>
      </c>
      <c r="U5" s="340"/>
      <c r="V5" s="341"/>
      <c r="W5" s="322" t="s">
        <v>546</v>
      </c>
      <c r="X5" s="323"/>
      <c r="Y5" s="323"/>
      <c r="Z5" s="323"/>
      <c r="AA5" s="323"/>
      <c r="AB5" s="323"/>
      <c r="AC5" s="323"/>
      <c r="AD5" s="324"/>
      <c r="AE5" s="322" t="s">
        <v>569</v>
      </c>
      <c r="AF5" s="323"/>
      <c r="AG5" s="323"/>
      <c r="AH5" s="323"/>
      <c r="AI5" s="323"/>
      <c r="AJ5" s="323"/>
      <c r="AK5" s="323"/>
      <c r="AL5" s="324"/>
    </row>
    <row r="6" spans="1:46">
      <c r="A6" s="306"/>
      <c r="B6" s="308"/>
      <c r="C6" s="310"/>
      <c r="D6" s="325" t="s">
        <v>8</v>
      </c>
      <c r="E6" s="327" t="s">
        <v>547</v>
      </c>
      <c r="F6" s="329" t="s">
        <v>26</v>
      </c>
      <c r="G6" s="329" t="s">
        <v>27</v>
      </c>
      <c r="H6" s="330" t="s">
        <v>31</v>
      </c>
      <c r="I6" s="325" t="s">
        <v>8</v>
      </c>
      <c r="J6" s="329" t="s">
        <v>9</v>
      </c>
      <c r="K6" s="329" t="s">
        <v>26</v>
      </c>
      <c r="L6" s="329" t="s">
        <v>27</v>
      </c>
      <c r="M6" s="320" t="s">
        <v>31</v>
      </c>
      <c r="N6" s="332" t="s">
        <v>26</v>
      </c>
      <c r="O6" s="329" t="s">
        <v>27</v>
      </c>
      <c r="P6" s="330" t="s">
        <v>31</v>
      </c>
      <c r="Q6" s="325" t="s">
        <v>26</v>
      </c>
      <c r="R6" s="329" t="s">
        <v>27</v>
      </c>
      <c r="S6" s="320" t="s">
        <v>31</v>
      </c>
      <c r="T6" s="325" t="s">
        <v>26</v>
      </c>
      <c r="U6" s="329" t="s">
        <v>27</v>
      </c>
      <c r="V6" s="320" t="s">
        <v>31</v>
      </c>
      <c r="W6" s="313" t="s">
        <v>11</v>
      </c>
      <c r="X6" s="315" t="s">
        <v>15</v>
      </c>
      <c r="Y6" s="313" t="s">
        <v>32</v>
      </c>
      <c r="Z6" s="317"/>
      <c r="AA6" s="318"/>
      <c r="AB6" s="319" t="s">
        <v>33</v>
      </c>
      <c r="AC6" s="317"/>
      <c r="AD6" s="318"/>
      <c r="AE6" s="313" t="s">
        <v>11</v>
      </c>
      <c r="AF6" s="315" t="s">
        <v>15</v>
      </c>
      <c r="AG6" s="313" t="s">
        <v>32</v>
      </c>
      <c r="AH6" s="317"/>
      <c r="AI6" s="318"/>
      <c r="AJ6" s="319" t="s">
        <v>33</v>
      </c>
      <c r="AK6" s="317"/>
      <c r="AL6" s="318"/>
    </row>
    <row r="7" spans="1:46" ht="17.25" thickBot="1">
      <c r="A7" s="334"/>
      <c r="B7" s="335"/>
      <c r="C7" s="336"/>
      <c r="D7" s="326"/>
      <c r="E7" s="328"/>
      <c r="F7" s="328"/>
      <c r="G7" s="328"/>
      <c r="H7" s="331"/>
      <c r="I7" s="326"/>
      <c r="J7" s="328"/>
      <c r="K7" s="328"/>
      <c r="L7" s="328"/>
      <c r="M7" s="321"/>
      <c r="N7" s="333"/>
      <c r="O7" s="328"/>
      <c r="P7" s="331"/>
      <c r="Q7" s="326"/>
      <c r="R7" s="328"/>
      <c r="S7" s="321"/>
      <c r="T7" s="326"/>
      <c r="U7" s="328"/>
      <c r="V7" s="321"/>
      <c r="W7" s="314"/>
      <c r="X7" s="316"/>
      <c r="Y7" s="190" t="s">
        <v>12</v>
      </c>
      <c r="Z7" s="191" t="s">
        <v>34</v>
      </c>
      <c r="AA7" s="192" t="s">
        <v>35</v>
      </c>
      <c r="AB7" s="193" t="s">
        <v>12</v>
      </c>
      <c r="AC7" s="191" t="s">
        <v>34</v>
      </c>
      <c r="AD7" s="192" t="s">
        <v>35</v>
      </c>
      <c r="AE7" s="314"/>
      <c r="AF7" s="316"/>
      <c r="AG7" s="190" t="s">
        <v>12</v>
      </c>
      <c r="AH7" s="191" t="s">
        <v>34</v>
      </c>
      <c r="AI7" s="192" t="s">
        <v>35</v>
      </c>
      <c r="AJ7" s="193" t="s">
        <v>12</v>
      </c>
      <c r="AK7" s="191" t="s">
        <v>34</v>
      </c>
      <c r="AL7" s="192" t="s">
        <v>35</v>
      </c>
      <c r="AM7" s="179"/>
    </row>
    <row r="8" spans="1:46" ht="16.5" customHeight="1" thickBot="1">
      <c r="A8" s="197" t="s">
        <v>162</v>
      </c>
      <c r="B8" s="197" t="s">
        <v>152</v>
      </c>
      <c r="C8" s="211" t="s">
        <v>624</v>
      </c>
      <c r="D8" s="102">
        <v>71.599999999999994</v>
      </c>
      <c r="E8" s="103">
        <v>32</v>
      </c>
      <c r="F8" s="103">
        <v>67.8</v>
      </c>
      <c r="G8" s="104">
        <v>13</v>
      </c>
      <c r="H8" s="105">
        <v>1</v>
      </c>
      <c r="I8" s="102">
        <v>47</v>
      </c>
      <c r="J8" s="103">
        <v>8.5</v>
      </c>
      <c r="K8" s="103">
        <v>55.5</v>
      </c>
      <c r="L8" s="104">
        <v>10</v>
      </c>
      <c r="M8" s="105">
        <v>1</v>
      </c>
      <c r="N8" s="102">
        <v>23</v>
      </c>
      <c r="O8" s="104">
        <v>5</v>
      </c>
      <c r="P8" s="105">
        <v>3</v>
      </c>
      <c r="Q8" s="102">
        <v>92</v>
      </c>
      <c r="R8" s="104">
        <v>12</v>
      </c>
      <c r="S8" s="105">
        <v>1</v>
      </c>
      <c r="T8" s="102">
        <v>88</v>
      </c>
      <c r="U8" s="104">
        <v>13</v>
      </c>
      <c r="V8" s="105">
        <v>1</v>
      </c>
      <c r="W8" s="102">
        <v>238.3</v>
      </c>
      <c r="X8" s="105">
        <v>40</v>
      </c>
      <c r="Y8" s="198">
        <v>1</v>
      </c>
      <c r="Z8" s="104">
        <v>3</v>
      </c>
      <c r="AA8" s="105">
        <v>12415</v>
      </c>
      <c r="AB8" s="198">
        <v>1</v>
      </c>
      <c r="AC8" s="104">
        <v>4</v>
      </c>
      <c r="AD8" s="105">
        <v>13027</v>
      </c>
      <c r="AE8" s="102">
        <v>234.3</v>
      </c>
      <c r="AF8" s="105">
        <v>41</v>
      </c>
      <c r="AG8" s="198">
        <v>1</v>
      </c>
      <c r="AH8" s="104">
        <v>3</v>
      </c>
      <c r="AI8" s="105">
        <v>11055</v>
      </c>
      <c r="AJ8" s="198">
        <v>1</v>
      </c>
      <c r="AK8" s="104">
        <v>3</v>
      </c>
      <c r="AL8" s="105">
        <v>10781</v>
      </c>
      <c r="AM8" s="199"/>
    </row>
    <row r="9" spans="1:46" ht="16.5" customHeight="1">
      <c r="A9" s="148" t="s">
        <v>575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</row>
    <row r="10" spans="1:46" s="149" customFormat="1" ht="20.25">
      <c r="A10" s="274" t="s">
        <v>50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1" customFormat="1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1" customFormat="1" ht="20.2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/>
      <c r="AF12"/>
      <c r="AG12"/>
      <c r="AH12"/>
      <c r="AI12"/>
      <c r="AJ12"/>
      <c r="AK12"/>
      <c r="AL12"/>
      <c r="AM12" s="149"/>
      <c r="AN12" s="149"/>
      <c r="AO12" s="149"/>
      <c r="AP12" s="149"/>
      <c r="AQ12" s="149"/>
      <c r="AR12" s="149"/>
      <c r="AS12" s="149"/>
      <c r="AT12" s="149"/>
    </row>
    <row r="13" spans="1:46" s="1" customFormat="1" ht="21" thickBot="1">
      <c r="A13" s="275" t="s">
        <v>155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</row>
    <row r="14" spans="1:46" s="1" customFormat="1">
      <c r="A14" s="276"/>
      <c r="B14" s="277"/>
      <c r="C14" s="278"/>
      <c r="D14" s="253" t="s">
        <v>20</v>
      </c>
      <c r="E14" s="262"/>
      <c r="F14" s="262"/>
      <c r="G14" s="262"/>
      <c r="H14" s="263"/>
      <c r="I14" s="253" t="s">
        <v>21</v>
      </c>
      <c r="J14" s="262"/>
      <c r="K14" s="262"/>
      <c r="L14" s="262"/>
      <c r="M14" s="263"/>
      <c r="N14" s="253" t="s">
        <v>22</v>
      </c>
      <c r="O14" s="262"/>
      <c r="P14" s="263"/>
      <c r="Q14" s="264" t="s">
        <v>545</v>
      </c>
      <c r="R14" s="254"/>
      <c r="S14" s="255"/>
      <c r="T14" s="264" t="s">
        <v>568</v>
      </c>
      <c r="U14" s="254"/>
      <c r="V14" s="255"/>
      <c r="W14" s="265" t="s">
        <v>551</v>
      </c>
      <c r="X14" s="266"/>
      <c r="Y14" s="267"/>
      <c r="Z14" s="265" t="s">
        <v>571</v>
      </c>
      <c r="AA14" s="266"/>
      <c r="AB14" s="267"/>
    </row>
    <row r="15" spans="1:46" s="1" customFormat="1" ht="14.25" customHeight="1" thickBot="1">
      <c r="A15" s="279"/>
      <c r="B15" s="280"/>
      <c r="C15" s="281"/>
      <c r="D15" s="118" t="s">
        <v>8</v>
      </c>
      <c r="E15" s="119" t="s">
        <v>547</v>
      </c>
      <c r="F15" s="119" t="s">
        <v>26</v>
      </c>
      <c r="G15" s="119" t="s">
        <v>27</v>
      </c>
      <c r="H15" s="120" t="s">
        <v>10</v>
      </c>
      <c r="I15" s="118" t="s">
        <v>8</v>
      </c>
      <c r="J15" s="119" t="s">
        <v>9</v>
      </c>
      <c r="K15" s="119" t="s">
        <v>26</v>
      </c>
      <c r="L15" s="119" t="s">
        <v>27</v>
      </c>
      <c r="M15" s="120" t="s">
        <v>10</v>
      </c>
      <c r="N15" s="118" t="s">
        <v>26</v>
      </c>
      <c r="O15" s="119" t="s">
        <v>27</v>
      </c>
      <c r="P15" s="120" t="s">
        <v>10</v>
      </c>
      <c r="Q15" s="118" t="s">
        <v>26</v>
      </c>
      <c r="R15" s="119" t="s">
        <v>27</v>
      </c>
      <c r="S15" s="120" t="s">
        <v>10</v>
      </c>
      <c r="T15" s="118" t="s">
        <v>26</v>
      </c>
      <c r="U15" s="119" t="s">
        <v>27</v>
      </c>
      <c r="V15" s="120" t="s">
        <v>10</v>
      </c>
      <c r="W15" s="194" t="s">
        <v>11</v>
      </c>
      <c r="X15" s="195" t="s">
        <v>15</v>
      </c>
      <c r="Y15" s="196" t="s">
        <v>552</v>
      </c>
      <c r="Z15" s="194" t="s">
        <v>11</v>
      </c>
      <c r="AA15" s="195" t="s">
        <v>15</v>
      </c>
      <c r="AB15" s="196" t="s">
        <v>552</v>
      </c>
    </row>
    <row r="16" spans="1:46" s="1" customFormat="1" ht="14.25" customHeight="1">
      <c r="A16" s="268" t="s">
        <v>127</v>
      </c>
      <c r="B16" s="269"/>
      <c r="C16" s="270"/>
      <c r="D16" s="124">
        <v>45.8</v>
      </c>
      <c r="E16" s="125">
        <v>24.33</v>
      </c>
      <c r="F16" s="125">
        <v>47.23</v>
      </c>
      <c r="G16" s="126"/>
      <c r="H16" s="127">
        <v>6</v>
      </c>
      <c r="I16" s="124">
        <v>22</v>
      </c>
      <c r="J16" s="125">
        <v>5.17</v>
      </c>
      <c r="K16" s="125">
        <v>27.17</v>
      </c>
      <c r="L16" s="126"/>
      <c r="M16" s="127">
        <v>6</v>
      </c>
      <c r="N16" s="124">
        <v>17.670000000000002</v>
      </c>
      <c r="O16" s="126"/>
      <c r="P16" s="127">
        <v>6</v>
      </c>
      <c r="Q16" s="124">
        <v>49.6</v>
      </c>
      <c r="R16" s="126"/>
      <c r="S16" s="127">
        <v>3</v>
      </c>
      <c r="T16" s="124">
        <v>56.67</v>
      </c>
      <c r="U16" s="126"/>
      <c r="V16" s="127">
        <v>6</v>
      </c>
      <c r="W16" s="124">
        <v>140.63</v>
      </c>
      <c r="X16" s="128"/>
      <c r="Y16" s="127">
        <v>3</v>
      </c>
      <c r="Z16" s="124">
        <v>148.72999999999999</v>
      </c>
      <c r="AA16" s="128"/>
      <c r="AB16" s="127">
        <v>6</v>
      </c>
    </row>
    <row r="17" spans="1:43" s="1" customFormat="1" ht="14.25" customHeight="1">
      <c r="A17" s="271" t="s">
        <v>128</v>
      </c>
      <c r="B17" s="272"/>
      <c r="C17" s="273"/>
      <c r="D17" s="102">
        <v>21.185277907075001</v>
      </c>
      <c r="E17" s="103">
        <v>5.0859282994028403</v>
      </c>
      <c r="F17" s="103">
        <v>14.7156605922625</v>
      </c>
      <c r="G17" s="104"/>
      <c r="H17" s="129"/>
      <c r="I17" s="102">
        <v>12.976902558006699</v>
      </c>
      <c r="J17" s="103">
        <v>2.90975371237269</v>
      </c>
      <c r="K17" s="103">
        <v>15.108496505829599</v>
      </c>
      <c r="L17" s="104"/>
      <c r="M17" s="129"/>
      <c r="N17" s="102">
        <v>8.6178110136313997</v>
      </c>
      <c r="O17" s="104"/>
      <c r="P17" s="129"/>
      <c r="Q17" s="102">
        <v>36.936702614066697</v>
      </c>
      <c r="R17" s="104"/>
      <c r="S17" s="129"/>
      <c r="T17" s="102">
        <v>19.7044834153719</v>
      </c>
      <c r="U17" s="104"/>
      <c r="V17" s="129"/>
      <c r="W17" s="102">
        <v>84.642325897468893</v>
      </c>
      <c r="X17" s="130"/>
      <c r="Y17" s="129"/>
      <c r="Z17" s="102">
        <v>51.088850708023003</v>
      </c>
      <c r="AA17" s="130"/>
      <c r="AB17" s="129"/>
    </row>
    <row r="18" spans="1:43" s="1" customFormat="1" ht="14.25" customHeight="1">
      <c r="A18" s="244" t="s">
        <v>129</v>
      </c>
      <c r="B18" s="258"/>
      <c r="C18" s="259"/>
      <c r="D18" s="102">
        <v>71.599999999999994</v>
      </c>
      <c r="E18" s="103">
        <v>32</v>
      </c>
      <c r="F18" s="103">
        <v>67.8</v>
      </c>
      <c r="G18" s="104">
        <v>13</v>
      </c>
      <c r="H18" s="131"/>
      <c r="I18" s="102">
        <v>47</v>
      </c>
      <c r="J18" s="103">
        <v>8.5</v>
      </c>
      <c r="K18" s="103">
        <v>55.5</v>
      </c>
      <c r="L18" s="104">
        <v>10</v>
      </c>
      <c r="M18" s="131"/>
      <c r="N18" s="102">
        <v>28</v>
      </c>
      <c r="O18" s="104">
        <v>6</v>
      </c>
      <c r="P18" s="131"/>
      <c r="Q18" s="102">
        <v>92</v>
      </c>
      <c r="R18" s="104">
        <v>12</v>
      </c>
      <c r="S18" s="131"/>
      <c r="T18" s="102">
        <v>88</v>
      </c>
      <c r="U18" s="104">
        <v>13</v>
      </c>
      <c r="V18" s="131"/>
      <c r="W18" s="102">
        <v>238.3</v>
      </c>
      <c r="X18" s="130">
        <v>40</v>
      </c>
      <c r="Y18" s="131"/>
      <c r="Z18" s="102">
        <v>234.3</v>
      </c>
      <c r="AA18" s="130">
        <v>41</v>
      </c>
      <c r="AB18" s="131"/>
    </row>
    <row r="19" spans="1:43" s="1" customFormat="1" ht="15" customHeight="1">
      <c r="A19" s="244" t="s">
        <v>130</v>
      </c>
      <c r="B19" s="258"/>
      <c r="C19" s="259"/>
      <c r="D19" s="102">
        <v>70.400000000000006</v>
      </c>
      <c r="E19" s="103">
        <v>28</v>
      </c>
      <c r="F19" s="103">
        <v>63.2</v>
      </c>
      <c r="G19" s="104">
        <v>12</v>
      </c>
      <c r="H19" s="131"/>
      <c r="I19" s="102">
        <v>22</v>
      </c>
      <c r="J19" s="103">
        <v>6.5</v>
      </c>
      <c r="K19" s="103">
        <v>28.5</v>
      </c>
      <c r="L19" s="104">
        <v>5</v>
      </c>
      <c r="M19" s="131"/>
      <c r="N19" s="102">
        <v>25</v>
      </c>
      <c r="O19" s="104">
        <v>5</v>
      </c>
      <c r="P19" s="131"/>
      <c r="Q19" s="102">
        <v>32.4</v>
      </c>
      <c r="R19" s="104">
        <v>5</v>
      </c>
      <c r="S19" s="131"/>
      <c r="T19" s="102">
        <v>72</v>
      </c>
      <c r="U19" s="104">
        <v>10</v>
      </c>
      <c r="V19" s="131"/>
      <c r="W19" s="102">
        <v>95</v>
      </c>
      <c r="X19" s="130">
        <v>18</v>
      </c>
      <c r="Y19" s="131"/>
      <c r="Z19" s="102">
        <v>188.7</v>
      </c>
      <c r="AA19" s="130">
        <v>32</v>
      </c>
      <c r="AB19" s="131"/>
    </row>
    <row r="20" spans="1:43" s="1" customFormat="1" ht="14.25">
      <c r="A20" s="244" t="s">
        <v>131</v>
      </c>
      <c r="B20" s="258"/>
      <c r="C20" s="259"/>
      <c r="D20" s="102">
        <v>46.8</v>
      </c>
      <c r="E20" s="103">
        <v>25</v>
      </c>
      <c r="F20" s="103">
        <v>44.4</v>
      </c>
      <c r="G20" s="104">
        <v>9</v>
      </c>
      <c r="H20" s="131"/>
      <c r="I20" s="102">
        <v>22</v>
      </c>
      <c r="J20" s="103">
        <v>6</v>
      </c>
      <c r="K20" s="103">
        <v>28</v>
      </c>
      <c r="L20" s="104">
        <v>5</v>
      </c>
      <c r="M20" s="131"/>
      <c r="N20" s="102">
        <v>23</v>
      </c>
      <c r="O20" s="104">
        <v>5</v>
      </c>
      <c r="P20" s="131"/>
      <c r="Q20" s="102">
        <v>24.4</v>
      </c>
      <c r="R20" s="104">
        <v>4</v>
      </c>
      <c r="S20" s="131"/>
      <c r="T20" s="102">
        <v>56</v>
      </c>
      <c r="U20" s="104">
        <v>8</v>
      </c>
      <c r="V20" s="131"/>
      <c r="W20" s="102">
        <v>88.6</v>
      </c>
      <c r="X20" s="130">
        <v>18</v>
      </c>
      <c r="Y20" s="131"/>
      <c r="Z20" s="102">
        <v>125.2</v>
      </c>
      <c r="AA20" s="130">
        <v>24</v>
      </c>
      <c r="AB20" s="131"/>
    </row>
    <row r="21" spans="1:43" s="1" customFormat="1" ht="14.25" customHeight="1">
      <c r="A21" s="244" t="s">
        <v>132</v>
      </c>
      <c r="B21" s="258"/>
      <c r="C21" s="259"/>
      <c r="D21" s="102">
        <v>30.4</v>
      </c>
      <c r="E21" s="103">
        <v>21</v>
      </c>
      <c r="F21" s="103">
        <v>35.6</v>
      </c>
      <c r="G21" s="104">
        <v>7</v>
      </c>
      <c r="H21" s="131"/>
      <c r="I21" s="102">
        <v>13</v>
      </c>
      <c r="J21" s="103">
        <v>4</v>
      </c>
      <c r="K21" s="103">
        <v>18</v>
      </c>
      <c r="L21" s="104">
        <v>4</v>
      </c>
      <c r="M21" s="131"/>
      <c r="N21" s="102">
        <v>9</v>
      </c>
      <c r="O21" s="104">
        <v>2</v>
      </c>
      <c r="P21" s="131"/>
      <c r="Q21" s="102">
        <v>24.4</v>
      </c>
      <c r="R21" s="104">
        <v>4</v>
      </c>
      <c r="S21" s="131"/>
      <c r="T21" s="102">
        <v>42</v>
      </c>
      <c r="U21" s="104">
        <v>6</v>
      </c>
      <c r="V21" s="131"/>
      <c r="W21" s="102">
        <v>88.6</v>
      </c>
      <c r="X21" s="130">
        <v>18</v>
      </c>
      <c r="Y21" s="131"/>
      <c r="Z21" s="102">
        <v>118.6</v>
      </c>
      <c r="AA21" s="130">
        <v>21</v>
      </c>
      <c r="AB21" s="131"/>
    </row>
    <row r="22" spans="1:43" s="1" customFormat="1" ht="14.25" customHeight="1" thickBot="1">
      <c r="A22" s="247" t="s">
        <v>133</v>
      </c>
      <c r="B22" s="260"/>
      <c r="C22" s="261"/>
      <c r="D22" s="111">
        <v>21.2</v>
      </c>
      <c r="E22" s="112">
        <v>18</v>
      </c>
      <c r="F22" s="112">
        <v>33.200000000000003</v>
      </c>
      <c r="G22" s="113">
        <v>7</v>
      </c>
      <c r="H22" s="132"/>
      <c r="I22" s="111">
        <v>12</v>
      </c>
      <c r="J22" s="112">
        <v>0</v>
      </c>
      <c r="K22" s="112">
        <v>13</v>
      </c>
      <c r="L22" s="113">
        <v>3</v>
      </c>
      <c r="M22" s="132"/>
      <c r="N22" s="111">
        <v>9</v>
      </c>
      <c r="O22" s="113">
        <v>2</v>
      </c>
      <c r="P22" s="132"/>
      <c r="Q22" s="111">
        <v>24.4</v>
      </c>
      <c r="R22" s="113">
        <v>4</v>
      </c>
      <c r="S22" s="132"/>
      <c r="T22" s="111">
        <v>38</v>
      </c>
      <c r="U22" s="113">
        <v>6</v>
      </c>
      <c r="V22" s="132"/>
      <c r="W22" s="111">
        <v>88.6</v>
      </c>
      <c r="X22" s="133">
        <v>18</v>
      </c>
      <c r="Y22" s="132"/>
      <c r="Z22" s="111">
        <v>106.2</v>
      </c>
      <c r="AA22" s="133">
        <v>20</v>
      </c>
      <c r="AB22" s="132"/>
    </row>
    <row r="23" spans="1:43" s="1" customFormat="1" ht="14.25" customHeight="1">
      <c r="A23" s="253" t="s">
        <v>134</v>
      </c>
      <c r="B23" s="262"/>
      <c r="C23" s="263"/>
      <c r="D23" s="134">
        <v>62.1</v>
      </c>
      <c r="E23" s="135">
        <v>26.55</v>
      </c>
      <c r="F23" s="135">
        <v>57.61</v>
      </c>
      <c r="G23" s="136"/>
      <c r="H23" s="137">
        <v>146</v>
      </c>
      <c r="I23" s="134">
        <v>25.2</v>
      </c>
      <c r="J23" s="135">
        <v>7.82</v>
      </c>
      <c r="K23" s="135">
        <v>33.020000000000003</v>
      </c>
      <c r="L23" s="136"/>
      <c r="M23" s="137">
        <v>146</v>
      </c>
      <c r="N23" s="134">
        <v>25.05</v>
      </c>
      <c r="O23" s="136"/>
      <c r="P23" s="137">
        <v>146</v>
      </c>
      <c r="Q23" s="134">
        <v>56.76</v>
      </c>
      <c r="R23" s="136"/>
      <c r="S23" s="137">
        <v>78</v>
      </c>
      <c r="T23" s="134">
        <v>62.98</v>
      </c>
      <c r="U23" s="136"/>
      <c r="V23" s="137">
        <v>100</v>
      </c>
      <c r="W23" s="134">
        <v>175.43</v>
      </c>
      <c r="X23" s="136"/>
      <c r="Y23" s="137">
        <v>78</v>
      </c>
      <c r="Z23" s="134">
        <v>177.77</v>
      </c>
      <c r="AA23" s="136"/>
      <c r="AB23" s="137">
        <v>100</v>
      </c>
    </row>
    <row r="24" spans="1:43" s="1" customFormat="1" ht="14.25" customHeight="1">
      <c r="A24" s="244" t="s">
        <v>135</v>
      </c>
      <c r="B24" s="256"/>
      <c r="C24" s="257"/>
      <c r="D24" s="138">
        <v>12.1304915686357</v>
      </c>
      <c r="E24" s="139">
        <v>5.7918263713709299</v>
      </c>
      <c r="F24" s="139">
        <v>9.9730656637795008</v>
      </c>
      <c r="G24" s="140"/>
      <c r="H24" s="141"/>
      <c r="I24" s="138">
        <v>10.8879052562536</v>
      </c>
      <c r="J24" s="139">
        <v>3.8429244099753199</v>
      </c>
      <c r="K24" s="139">
        <v>13.152143749781899</v>
      </c>
      <c r="L24" s="140"/>
      <c r="M24" s="141"/>
      <c r="N24" s="138">
        <v>9.50087632385112</v>
      </c>
      <c r="O24" s="140"/>
      <c r="P24" s="141"/>
      <c r="Q24" s="138">
        <v>14.6065403950087</v>
      </c>
      <c r="R24" s="140"/>
      <c r="S24" s="141"/>
      <c r="T24" s="138">
        <v>13.586966422482099</v>
      </c>
      <c r="U24" s="140"/>
      <c r="V24" s="141"/>
      <c r="W24" s="138">
        <v>36.068987553532203</v>
      </c>
      <c r="X24" s="140"/>
      <c r="Y24" s="141"/>
      <c r="Z24" s="138">
        <v>30.743598151041599</v>
      </c>
      <c r="AA24" s="140"/>
      <c r="AB24" s="141"/>
      <c r="AO24"/>
      <c r="AP24"/>
      <c r="AQ24"/>
    </row>
    <row r="25" spans="1:43">
      <c r="A25" s="244" t="s">
        <v>553</v>
      </c>
      <c r="B25" s="256"/>
      <c r="C25" s="257"/>
      <c r="D25" s="138">
        <v>74.400000000000006</v>
      </c>
      <c r="E25" s="139">
        <v>32</v>
      </c>
      <c r="F25" s="139">
        <v>67</v>
      </c>
      <c r="G25" s="140">
        <v>13</v>
      </c>
      <c r="H25" s="142"/>
      <c r="I25" s="138">
        <v>41</v>
      </c>
      <c r="J25" s="139">
        <v>12</v>
      </c>
      <c r="K25" s="139">
        <v>51.5</v>
      </c>
      <c r="L25" s="140">
        <v>9</v>
      </c>
      <c r="M25" s="142"/>
      <c r="N25" s="138">
        <v>36</v>
      </c>
      <c r="O25" s="140">
        <v>7</v>
      </c>
      <c r="P25" s="142"/>
      <c r="Q25" s="138">
        <v>72.400000000000006</v>
      </c>
      <c r="R25" s="140">
        <v>10</v>
      </c>
      <c r="S25" s="142"/>
      <c r="T25" s="138">
        <v>80</v>
      </c>
      <c r="U25" s="140">
        <v>11</v>
      </c>
      <c r="V25" s="142"/>
      <c r="W25" s="138">
        <v>218.1</v>
      </c>
      <c r="X25" s="140">
        <v>38</v>
      </c>
      <c r="Y25" s="143"/>
      <c r="Z25" s="138">
        <v>218.6</v>
      </c>
      <c r="AA25" s="140">
        <v>37</v>
      </c>
      <c r="AB25" s="143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3">
      <c r="A26" s="244" t="s">
        <v>554</v>
      </c>
      <c r="B26" s="256"/>
      <c r="C26" s="257"/>
      <c r="D26" s="138">
        <v>68.8</v>
      </c>
      <c r="E26" s="139">
        <v>30</v>
      </c>
      <c r="F26" s="139">
        <v>63.8</v>
      </c>
      <c r="G26" s="140">
        <v>12</v>
      </c>
      <c r="H26" s="142"/>
      <c r="I26" s="138">
        <v>30</v>
      </c>
      <c r="J26" s="139">
        <v>10.5</v>
      </c>
      <c r="K26" s="139">
        <v>40.5</v>
      </c>
      <c r="L26" s="140">
        <v>7</v>
      </c>
      <c r="M26" s="142"/>
      <c r="N26" s="138">
        <v>30</v>
      </c>
      <c r="O26" s="140">
        <v>6</v>
      </c>
      <c r="P26" s="142"/>
      <c r="Q26" s="138">
        <v>65.2</v>
      </c>
      <c r="R26" s="140">
        <v>9</v>
      </c>
      <c r="S26" s="142"/>
      <c r="T26" s="138">
        <v>72</v>
      </c>
      <c r="U26" s="140">
        <v>10</v>
      </c>
      <c r="V26" s="142"/>
      <c r="W26" s="138">
        <v>194.3</v>
      </c>
      <c r="X26" s="140">
        <v>34</v>
      </c>
      <c r="Y26" s="143"/>
      <c r="Z26" s="138">
        <v>200.7</v>
      </c>
      <c r="AA26" s="140">
        <v>35</v>
      </c>
      <c r="AB26" s="143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3">
      <c r="A27" s="244" t="s">
        <v>555</v>
      </c>
      <c r="B27" s="256"/>
      <c r="C27" s="257"/>
      <c r="D27" s="138">
        <v>63.2</v>
      </c>
      <c r="E27" s="139">
        <v>28</v>
      </c>
      <c r="F27" s="139">
        <v>58.6</v>
      </c>
      <c r="G27" s="140">
        <v>11</v>
      </c>
      <c r="H27" s="142"/>
      <c r="I27" s="138">
        <v>23</v>
      </c>
      <c r="J27" s="139">
        <v>8</v>
      </c>
      <c r="K27" s="139">
        <v>31</v>
      </c>
      <c r="L27" s="140">
        <v>6</v>
      </c>
      <c r="M27" s="142"/>
      <c r="N27" s="138">
        <v>24</v>
      </c>
      <c r="O27" s="140">
        <v>5</v>
      </c>
      <c r="P27" s="142"/>
      <c r="Q27" s="138">
        <v>56.8</v>
      </c>
      <c r="R27" s="140">
        <v>8</v>
      </c>
      <c r="S27" s="142"/>
      <c r="T27" s="138">
        <v>62</v>
      </c>
      <c r="U27" s="140">
        <v>9</v>
      </c>
      <c r="V27" s="142"/>
      <c r="W27" s="138">
        <v>174.2</v>
      </c>
      <c r="X27" s="140">
        <v>31</v>
      </c>
      <c r="Y27" s="143"/>
      <c r="Z27" s="138">
        <v>176.3</v>
      </c>
      <c r="AA27" s="140">
        <v>31</v>
      </c>
      <c r="AB27" s="143"/>
      <c r="AC27" s="1"/>
      <c r="AD27" s="1"/>
      <c r="AE27" s="1"/>
      <c r="AF27" s="1"/>
      <c r="AG27" s="1"/>
      <c r="AH27" s="1"/>
      <c r="AI27" s="1"/>
    </row>
    <row r="28" spans="1:43">
      <c r="A28" s="244" t="s">
        <v>556</v>
      </c>
      <c r="B28" s="245"/>
      <c r="C28" s="246"/>
      <c r="D28" s="138">
        <v>57.6</v>
      </c>
      <c r="E28" s="139">
        <v>24</v>
      </c>
      <c r="F28" s="139">
        <v>54.8</v>
      </c>
      <c r="G28" s="140">
        <v>11</v>
      </c>
      <c r="H28" s="143"/>
      <c r="I28" s="138">
        <v>17</v>
      </c>
      <c r="J28" s="139">
        <v>5.5</v>
      </c>
      <c r="K28" s="139">
        <v>22.5</v>
      </c>
      <c r="L28" s="140">
        <v>4</v>
      </c>
      <c r="M28" s="143"/>
      <c r="N28" s="138">
        <v>19</v>
      </c>
      <c r="O28" s="140">
        <v>4</v>
      </c>
      <c r="P28" s="143"/>
      <c r="Q28" s="138">
        <v>46</v>
      </c>
      <c r="R28" s="140">
        <v>6</v>
      </c>
      <c r="S28" s="143"/>
      <c r="T28" s="138">
        <v>56</v>
      </c>
      <c r="U28" s="140">
        <v>8</v>
      </c>
      <c r="V28" s="143"/>
      <c r="W28" s="138">
        <v>149.30000000000001</v>
      </c>
      <c r="X28" s="140">
        <v>26</v>
      </c>
      <c r="Y28" s="143"/>
      <c r="Z28" s="138">
        <v>159</v>
      </c>
      <c r="AA28" s="140">
        <v>28</v>
      </c>
      <c r="AB28" s="143"/>
    </row>
    <row r="29" spans="1:43" ht="17.25" thickBot="1">
      <c r="A29" s="247" t="s">
        <v>557</v>
      </c>
      <c r="B29" s="248"/>
      <c r="C29" s="249"/>
      <c r="D29" s="144">
        <v>49.2</v>
      </c>
      <c r="E29" s="145">
        <v>21</v>
      </c>
      <c r="F29" s="145">
        <v>47.2</v>
      </c>
      <c r="G29" s="146">
        <v>9</v>
      </c>
      <c r="H29" s="147"/>
      <c r="I29" s="144">
        <v>14</v>
      </c>
      <c r="J29" s="145">
        <v>3</v>
      </c>
      <c r="K29" s="145">
        <v>19</v>
      </c>
      <c r="L29" s="146">
        <v>4</v>
      </c>
      <c r="M29" s="147"/>
      <c r="N29" s="144">
        <v>14</v>
      </c>
      <c r="O29" s="146">
        <v>3</v>
      </c>
      <c r="P29" s="147"/>
      <c r="Q29" s="144">
        <v>40.4</v>
      </c>
      <c r="R29" s="146">
        <v>6</v>
      </c>
      <c r="S29" s="147"/>
      <c r="T29" s="144">
        <v>52</v>
      </c>
      <c r="U29" s="146">
        <v>8</v>
      </c>
      <c r="V29" s="147"/>
      <c r="W29" s="144">
        <v>134.80000000000001</v>
      </c>
      <c r="X29" s="146">
        <v>24</v>
      </c>
      <c r="Y29" s="147"/>
      <c r="Z29" s="144">
        <v>150.5</v>
      </c>
      <c r="AA29" s="146">
        <v>27</v>
      </c>
      <c r="AB29" s="147"/>
    </row>
    <row r="30" spans="1:43">
      <c r="A30" s="253" t="s">
        <v>136</v>
      </c>
      <c r="B30" s="254"/>
      <c r="C30" s="255"/>
      <c r="D30" s="134">
        <v>65.14</v>
      </c>
      <c r="E30" s="135">
        <v>26.21</v>
      </c>
      <c r="F30" s="135">
        <v>58.77</v>
      </c>
      <c r="G30" s="136"/>
      <c r="H30" s="137">
        <v>75305</v>
      </c>
      <c r="I30" s="134">
        <v>32.46</v>
      </c>
      <c r="J30" s="135">
        <v>9.31</v>
      </c>
      <c r="K30" s="135">
        <v>41.78</v>
      </c>
      <c r="L30" s="136"/>
      <c r="M30" s="137">
        <v>75082</v>
      </c>
      <c r="N30" s="134">
        <v>30.08</v>
      </c>
      <c r="O30" s="136"/>
      <c r="P30" s="137">
        <v>74571</v>
      </c>
      <c r="Q30" s="134">
        <v>60.29</v>
      </c>
      <c r="R30" s="136"/>
      <c r="S30" s="137">
        <v>56222</v>
      </c>
      <c r="T30" s="134">
        <v>65.38</v>
      </c>
      <c r="U30" s="136"/>
      <c r="V30" s="137">
        <v>59974</v>
      </c>
      <c r="W30" s="134">
        <v>192.27</v>
      </c>
      <c r="X30" s="136"/>
      <c r="Y30" s="137">
        <v>56222</v>
      </c>
      <c r="Z30" s="134">
        <v>190.33</v>
      </c>
      <c r="AA30" s="136"/>
      <c r="AB30" s="137">
        <v>59974</v>
      </c>
    </row>
    <row r="31" spans="1:43">
      <c r="A31" s="244" t="s">
        <v>29</v>
      </c>
      <c r="B31" s="245"/>
      <c r="C31" s="246"/>
      <c r="D31" s="138">
        <v>14.634298208346999</v>
      </c>
      <c r="E31" s="139">
        <v>7.3445661262405997</v>
      </c>
      <c r="F31" s="139">
        <v>12.855854646321101</v>
      </c>
      <c r="G31" s="140"/>
      <c r="H31" s="141"/>
      <c r="I31" s="138">
        <v>14.7058937400689</v>
      </c>
      <c r="J31" s="139">
        <v>5.7975174827817497</v>
      </c>
      <c r="K31" s="139">
        <v>19.2675319058391</v>
      </c>
      <c r="L31" s="140"/>
      <c r="M31" s="141"/>
      <c r="N31" s="138">
        <v>14.9282119497593</v>
      </c>
      <c r="O31" s="140"/>
      <c r="P31" s="141"/>
      <c r="Q31" s="138">
        <v>22.055910623304101</v>
      </c>
      <c r="R31" s="140"/>
      <c r="S31" s="141"/>
      <c r="T31" s="138">
        <v>16.452289003382401</v>
      </c>
      <c r="U31" s="140"/>
      <c r="V31" s="141"/>
      <c r="W31" s="138">
        <v>59.686818956648501</v>
      </c>
      <c r="X31" s="140"/>
      <c r="Y31" s="141"/>
      <c r="Z31" s="138">
        <v>48.479591728901802</v>
      </c>
      <c r="AA31" s="140"/>
      <c r="AB31" s="141"/>
    </row>
    <row r="32" spans="1:43">
      <c r="A32" s="244" t="s">
        <v>558</v>
      </c>
      <c r="B32" s="245"/>
      <c r="C32" s="246"/>
      <c r="D32" s="138">
        <v>80.8</v>
      </c>
      <c r="E32" s="139">
        <v>33</v>
      </c>
      <c r="F32" s="139">
        <v>71.599999999999994</v>
      </c>
      <c r="G32" s="140">
        <v>14</v>
      </c>
      <c r="H32" s="143"/>
      <c r="I32" s="138">
        <v>53</v>
      </c>
      <c r="J32" s="139">
        <v>16.5</v>
      </c>
      <c r="K32" s="139">
        <v>68</v>
      </c>
      <c r="L32" s="140">
        <v>12</v>
      </c>
      <c r="M32" s="143"/>
      <c r="N32" s="138">
        <v>48</v>
      </c>
      <c r="O32" s="140">
        <v>9</v>
      </c>
      <c r="P32" s="143"/>
      <c r="Q32" s="138">
        <v>88.8</v>
      </c>
      <c r="R32" s="140">
        <v>12</v>
      </c>
      <c r="S32" s="143"/>
      <c r="T32" s="138">
        <v>86</v>
      </c>
      <c r="U32" s="140">
        <v>12</v>
      </c>
      <c r="V32" s="143"/>
      <c r="W32" s="138">
        <v>268</v>
      </c>
      <c r="X32" s="140">
        <v>45</v>
      </c>
      <c r="Y32" s="143"/>
      <c r="Z32" s="138">
        <v>248.8</v>
      </c>
      <c r="AA32" s="140">
        <v>43</v>
      </c>
      <c r="AB32" s="143"/>
    </row>
    <row r="33" spans="1:30">
      <c r="A33" s="244" t="s">
        <v>559</v>
      </c>
      <c r="B33" s="245"/>
      <c r="C33" s="246"/>
      <c r="D33" s="138">
        <v>75.2</v>
      </c>
      <c r="E33" s="139">
        <v>31</v>
      </c>
      <c r="F33" s="139">
        <v>67.400000000000006</v>
      </c>
      <c r="G33" s="140">
        <v>13</v>
      </c>
      <c r="H33" s="143"/>
      <c r="I33" s="138">
        <v>44</v>
      </c>
      <c r="J33" s="139">
        <v>13.5</v>
      </c>
      <c r="K33" s="139">
        <v>56</v>
      </c>
      <c r="L33" s="140">
        <v>10</v>
      </c>
      <c r="M33" s="143"/>
      <c r="N33" s="138">
        <v>38</v>
      </c>
      <c r="O33" s="140">
        <v>7</v>
      </c>
      <c r="P33" s="143"/>
      <c r="Q33" s="138">
        <v>76</v>
      </c>
      <c r="R33" s="140">
        <v>10</v>
      </c>
      <c r="S33" s="143"/>
      <c r="T33" s="138">
        <v>76</v>
      </c>
      <c r="U33" s="140">
        <v>11</v>
      </c>
      <c r="V33" s="143"/>
      <c r="W33" s="138">
        <v>231.3</v>
      </c>
      <c r="X33" s="140">
        <v>40</v>
      </c>
      <c r="Y33" s="143"/>
      <c r="Z33" s="138">
        <v>222.2</v>
      </c>
      <c r="AA33" s="140">
        <v>39</v>
      </c>
      <c r="AB33" s="143"/>
    </row>
    <row r="34" spans="1:30">
      <c r="A34" s="244" t="s">
        <v>560</v>
      </c>
      <c r="B34" s="245"/>
      <c r="C34" s="246"/>
      <c r="D34" s="138">
        <v>66.8</v>
      </c>
      <c r="E34" s="139">
        <v>28</v>
      </c>
      <c r="F34" s="139">
        <v>61</v>
      </c>
      <c r="G34" s="140">
        <v>12</v>
      </c>
      <c r="H34" s="143"/>
      <c r="I34" s="138">
        <v>30</v>
      </c>
      <c r="J34" s="139">
        <v>9</v>
      </c>
      <c r="K34" s="139">
        <v>39</v>
      </c>
      <c r="L34" s="140">
        <v>7</v>
      </c>
      <c r="M34" s="143"/>
      <c r="N34" s="138">
        <v>28</v>
      </c>
      <c r="O34" s="140">
        <v>6</v>
      </c>
      <c r="P34" s="143"/>
      <c r="Q34" s="138">
        <v>58</v>
      </c>
      <c r="R34" s="140">
        <v>8</v>
      </c>
      <c r="S34" s="143"/>
      <c r="T34" s="138">
        <v>64</v>
      </c>
      <c r="U34" s="140">
        <v>9</v>
      </c>
      <c r="V34" s="143"/>
      <c r="W34" s="138">
        <v>185.2</v>
      </c>
      <c r="X34" s="140">
        <v>32</v>
      </c>
      <c r="Y34" s="143"/>
      <c r="Z34" s="138">
        <v>187.8</v>
      </c>
      <c r="AA34" s="140">
        <v>33</v>
      </c>
      <c r="AB34" s="143"/>
    </row>
    <row r="35" spans="1:30">
      <c r="A35" s="244" t="s">
        <v>561</v>
      </c>
      <c r="B35" s="245"/>
      <c r="C35" s="246"/>
      <c r="D35" s="138">
        <v>57.6</v>
      </c>
      <c r="E35" s="139">
        <v>23</v>
      </c>
      <c r="F35" s="139">
        <v>53</v>
      </c>
      <c r="G35" s="140">
        <v>10</v>
      </c>
      <c r="H35" s="143"/>
      <c r="I35" s="138">
        <v>20</v>
      </c>
      <c r="J35" s="139">
        <v>5</v>
      </c>
      <c r="K35" s="139">
        <v>26</v>
      </c>
      <c r="L35" s="140">
        <v>5</v>
      </c>
      <c r="M35" s="143"/>
      <c r="N35" s="138">
        <v>20</v>
      </c>
      <c r="O35" s="140">
        <v>4</v>
      </c>
      <c r="P35" s="143"/>
      <c r="Q35" s="138">
        <v>43.2</v>
      </c>
      <c r="R35" s="140">
        <v>6</v>
      </c>
      <c r="S35" s="143"/>
      <c r="T35" s="138">
        <v>54</v>
      </c>
      <c r="U35" s="140">
        <v>8</v>
      </c>
      <c r="V35" s="143"/>
      <c r="W35" s="138">
        <v>149.5</v>
      </c>
      <c r="X35" s="140">
        <v>27</v>
      </c>
      <c r="Y35" s="143"/>
      <c r="Z35" s="138">
        <v>158.1</v>
      </c>
      <c r="AA35" s="140">
        <v>28</v>
      </c>
      <c r="AB35" s="143"/>
    </row>
    <row r="36" spans="1:30" ht="17.25" thickBot="1">
      <c r="A36" s="247" t="s">
        <v>562</v>
      </c>
      <c r="B36" s="248"/>
      <c r="C36" s="249"/>
      <c r="D36" s="144">
        <v>48.4</v>
      </c>
      <c r="E36" s="145">
        <v>18</v>
      </c>
      <c r="F36" s="145">
        <v>45.2</v>
      </c>
      <c r="G36" s="146">
        <v>9</v>
      </c>
      <c r="H36" s="147"/>
      <c r="I36" s="144">
        <v>16</v>
      </c>
      <c r="J36" s="145">
        <v>2</v>
      </c>
      <c r="K36" s="145">
        <v>19.5</v>
      </c>
      <c r="L36" s="146">
        <v>4</v>
      </c>
      <c r="M36" s="147"/>
      <c r="N36" s="144">
        <v>14</v>
      </c>
      <c r="O36" s="146">
        <v>3</v>
      </c>
      <c r="P36" s="147"/>
      <c r="Q36" s="144">
        <v>34.4</v>
      </c>
      <c r="R36" s="146">
        <v>5</v>
      </c>
      <c r="S36" s="147"/>
      <c r="T36" s="144">
        <v>46</v>
      </c>
      <c r="U36" s="146">
        <v>7</v>
      </c>
      <c r="V36" s="147"/>
      <c r="W36" s="144">
        <v>126.8</v>
      </c>
      <c r="X36" s="146">
        <v>23</v>
      </c>
      <c r="Y36" s="147"/>
      <c r="Z36" s="144">
        <v>136.19999999999999</v>
      </c>
      <c r="AA36" s="146">
        <v>24</v>
      </c>
      <c r="AB36" s="147"/>
    </row>
    <row r="37" spans="1:30" ht="17.25" thickBot="1">
      <c r="A37" s="250" t="s">
        <v>563</v>
      </c>
      <c r="B37" s="251"/>
      <c r="C37" s="252"/>
      <c r="D37" s="237">
        <v>5.4486660000000002</v>
      </c>
      <c r="E37" s="238"/>
      <c r="F37" s="238"/>
      <c r="G37" s="238"/>
      <c r="H37" s="239"/>
      <c r="I37" s="237">
        <v>5.9246660000000002</v>
      </c>
      <c r="J37" s="238"/>
      <c r="K37" s="238"/>
      <c r="L37" s="238"/>
      <c r="M37" s="239"/>
      <c r="N37" s="237">
        <v>5.4806660000000003</v>
      </c>
      <c r="O37" s="238"/>
      <c r="P37" s="239"/>
      <c r="Q37" s="237">
        <v>7.7533329999999996</v>
      </c>
      <c r="R37" s="238"/>
      <c r="S37" s="239"/>
      <c r="T37" s="237">
        <v>7.3346660000000004</v>
      </c>
      <c r="U37" s="238"/>
      <c r="V37" s="239"/>
      <c r="W37" s="207"/>
      <c r="X37" s="208"/>
      <c r="Y37" s="209"/>
      <c r="Z37" s="207"/>
      <c r="AA37" s="208"/>
      <c r="AB37" s="209"/>
    </row>
    <row r="38" spans="1:30">
      <c r="A38" s="243" t="s">
        <v>137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36"/>
      <c r="AA38" s="236"/>
      <c r="AB38" s="236"/>
      <c r="AC38" s="236"/>
      <c r="AD38" s="236"/>
    </row>
    <row r="39" spans="1:30">
      <c r="A39" s="236" t="s">
        <v>576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1" spans="1:30" s="1" customFormat="1" ht="14.25" customHeight="1"/>
    <row r="42" spans="1:30" s="1" customFormat="1" ht="14.25" customHeight="1"/>
    <row r="43" spans="1:30" s="1" customFormat="1" ht="14.25" customHeight="1">
      <c r="A43"/>
      <c r="B43"/>
      <c r="C43"/>
      <c r="D43"/>
      <c r="E43"/>
      <c r="F43"/>
      <c r="G43"/>
    </row>
    <row r="44" spans="1:30" s="1" customFormat="1" ht="14.25" customHeight="1">
      <c r="A44"/>
      <c r="B44"/>
      <c r="C44"/>
      <c r="D44"/>
      <c r="E44"/>
      <c r="F44"/>
      <c r="G44"/>
    </row>
    <row r="45" spans="1:30">
      <c r="H45" s="1"/>
      <c r="I45" s="1"/>
      <c r="J45" s="1"/>
      <c r="K45" s="1"/>
      <c r="L45" s="1"/>
      <c r="M45" s="1"/>
      <c r="N45" s="1"/>
      <c r="O45" s="1"/>
    </row>
    <row r="46" spans="1:30">
      <c r="H46" s="1"/>
      <c r="I46" s="1"/>
      <c r="J46" s="1"/>
      <c r="K46" s="1"/>
      <c r="L46" s="1"/>
      <c r="M46" s="1"/>
      <c r="N46" s="1"/>
      <c r="O46" s="1"/>
    </row>
    <row r="47" spans="1:30" ht="16.5" customHeight="1">
      <c r="H47" s="1"/>
      <c r="I47" s="1"/>
      <c r="J47" s="1"/>
      <c r="K47" s="1"/>
      <c r="L47" s="1"/>
      <c r="M47" s="1"/>
      <c r="N47" s="1"/>
      <c r="O47" s="1"/>
    </row>
    <row r="48" spans="1:30" ht="16.5" customHeight="1">
      <c r="H48" s="1"/>
      <c r="I48" s="1"/>
      <c r="J48" s="1"/>
      <c r="K48" s="1"/>
      <c r="L48" s="1"/>
      <c r="M48" s="1"/>
      <c r="N48" s="1"/>
      <c r="O48" s="1"/>
    </row>
    <row r="49" spans="1:16" ht="16.5" customHeight="1">
      <c r="H49" s="1"/>
      <c r="I49" s="1"/>
      <c r="J49" s="1"/>
      <c r="K49" s="1"/>
      <c r="L49" s="1"/>
      <c r="M49" s="1"/>
      <c r="N49" s="1"/>
      <c r="O49" s="1"/>
    </row>
    <row r="50" spans="1:16" ht="16.5" customHeight="1">
      <c r="H50" s="1"/>
      <c r="I50" s="1"/>
      <c r="J50" s="1"/>
      <c r="K50" s="1"/>
      <c r="L50" s="1"/>
      <c r="M50" s="1"/>
      <c r="N50" s="1"/>
      <c r="O50" s="1"/>
    </row>
    <row r="51" spans="1:16" ht="17.25" customHeight="1">
      <c r="H51" s="1"/>
      <c r="I51" s="1"/>
      <c r="J51" s="1"/>
      <c r="K51" s="1"/>
      <c r="L51" s="1"/>
      <c r="M51" s="1"/>
      <c r="N51" s="1"/>
      <c r="O51" s="1"/>
    </row>
    <row r="52" spans="1:16">
      <c r="A52" s="84"/>
      <c r="B52" s="84"/>
      <c r="C52" s="84"/>
      <c r="D52" s="84"/>
    </row>
    <row r="53" spans="1:16">
      <c r="A53" s="182"/>
      <c r="B53" s="182"/>
      <c r="C53" s="182"/>
      <c r="D53" s="182"/>
      <c r="E53" s="182"/>
      <c r="F53" s="182"/>
      <c r="G53" s="182"/>
    </row>
    <row r="56" spans="1:16">
      <c r="P56" s="84"/>
    </row>
  </sheetData>
  <mergeCells count="85">
    <mergeCell ref="A1:AL1"/>
    <mergeCell ref="A2:AL2"/>
    <mergeCell ref="A3:H3"/>
    <mergeCell ref="I3:M3"/>
    <mergeCell ref="T3:X3"/>
    <mergeCell ref="A4:H4"/>
    <mergeCell ref="I4:M4"/>
    <mergeCell ref="R4:V4"/>
    <mergeCell ref="Y4:AD4"/>
    <mergeCell ref="A5:A7"/>
    <mergeCell ref="B5:B7"/>
    <mergeCell ref="C5:C7"/>
    <mergeCell ref="D5:H5"/>
    <mergeCell ref="I5:M5"/>
    <mergeCell ref="N5:P5"/>
    <mergeCell ref="Q5:S5"/>
    <mergeCell ref="T5:V5"/>
    <mergeCell ref="W5:AD5"/>
    <mergeCell ref="S6:S7"/>
    <mergeCell ref="T6:T7"/>
    <mergeCell ref="U6:U7"/>
    <mergeCell ref="AE5:AL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AF6:AF7"/>
    <mergeCell ref="AG6:AI6"/>
    <mergeCell ref="AJ6:AL6"/>
    <mergeCell ref="A10:M10"/>
    <mergeCell ref="V6:V7"/>
    <mergeCell ref="W6:W7"/>
    <mergeCell ref="X6:X7"/>
    <mergeCell ref="Y6:AA6"/>
    <mergeCell ref="AB6:AD6"/>
    <mergeCell ref="A13:V13"/>
    <mergeCell ref="A14:C15"/>
    <mergeCell ref="D14:H14"/>
    <mergeCell ref="I14:M14"/>
    <mergeCell ref="N14:P14"/>
    <mergeCell ref="Q14:S14"/>
    <mergeCell ref="T14:V14"/>
    <mergeCell ref="W14:Y14"/>
    <mergeCell ref="Z14:AB14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D37:H37"/>
    <mergeCell ref="A39:AD39"/>
    <mergeCell ref="I37:M37"/>
    <mergeCell ref="N37:P37"/>
    <mergeCell ref="Q37:S37"/>
    <mergeCell ref="T37:V37"/>
    <mergeCell ref="A38:AD38"/>
  </mergeCells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workbookViewId="0">
      <selection activeCell="A25" sqref="A25:XFD25"/>
    </sheetView>
  </sheetViews>
  <sheetFormatPr defaultRowHeight="16.5"/>
  <cols>
    <col min="1" max="2" width="5.25" bestFit="1" customWidth="1"/>
    <col min="4" max="16" width="5.25" bestFit="1" customWidth="1"/>
    <col min="17" max="17" width="6" bestFit="1" customWidth="1"/>
    <col min="18" max="19" width="5.25" bestFit="1" customWidth="1"/>
    <col min="20" max="20" width="6.625" bestFit="1" customWidth="1"/>
    <col min="21" max="21" width="7.125" bestFit="1" customWidth="1"/>
    <col min="22" max="23" width="5.25" bestFit="1" customWidth="1"/>
    <col min="24" max="24" width="6.25" bestFit="1" customWidth="1"/>
    <col min="25" max="26" width="5.25" bestFit="1" customWidth="1"/>
    <col min="27" max="27" width="5.75" customWidth="1"/>
  </cols>
  <sheetData>
    <row r="1" spans="1:27" ht="20.25">
      <c r="A1" s="298" t="s">
        <v>319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27" ht="16.5" customHeight="1">
      <c r="A2" s="298" t="s">
        <v>320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27">
      <c r="A3" s="201" t="s">
        <v>321</v>
      </c>
      <c r="B3" s="202"/>
      <c r="C3" s="202"/>
      <c r="D3" s="202"/>
      <c r="E3" s="202"/>
      <c r="F3" s="202"/>
      <c r="G3" s="202"/>
      <c r="H3" s="202"/>
      <c r="I3" s="150"/>
      <c r="J3" s="150"/>
      <c r="K3" s="150"/>
      <c r="L3" s="150"/>
      <c r="M3" s="150"/>
      <c r="N3" s="201"/>
      <c r="O3" s="201"/>
      <c r="P3" s="204"/>
      <c r="Q3" s="204"/>
      <c r="R3" s="204"/>
      <c r="S3" s="204"/>
      <c r="T3" s="236" t="s">
        <v>323</v>
      </c>
      <c r="U3" s="236"/>
      <c r="V3" s="236"/>
      <c r="W3" s="236"/>
      <c r="X3" s="236"/>
      <c r="Y3" s="204"/>
      <c r="Z3" s="205"/>
      <c r="AA3" s="205"/>
    </row>
    <row r="4" spans="1:27" ht="17.25" thickBot="1">
      <c r="A4" s="206" t="s">
        <v>324</v>
      </c>
      <c r="B4" s="206"/>
      <c r="C4" s="206"/>
      <c r="D4" s="206"/>
      <c r="E4" s="206"/>
      <c r="F4" s="206"/>
      <c r="G4" s="206"/>
      <c r="H4" s="206"/>
      <c r="I4" s="303" t="s">
        <v>325</v>
      </c>
      <c r="J4" s="303"/>
      <c r="K4" s="303"/>
      <c r="L4" s="303"/>
      <c r="M4" s="303"/>
      <c r="N4" s="206"/>
      <c r="O4" s="206"/>
      <c r="P4" s="206"/>
      <c r="Q4" s="210"/>
      <c r="R4" s="210"/>
      <c r="S4" s="210"/>
      <c r="T4" s="181"/>
      <c r="U4" s="181"/>
      <c r="V4" s="304" t="s">
        <v>327</v>
      </c>
      <c r="W4" s="304"/>
      <c r="X4" s="304"/>
      <c r="Y4" s="304"/>
      <c r="Z4" s="304"/>
      <c r="AA4" s="304"/>
    </row>
    <row r="5" spans="1:27">
      <c r="A5" s="305" t="s">
        <v>328</v>
      </c>
      <c r="B5" s="307" t="s">
        <v>329</v>
      </c>
      <c r="C5" s="309" t="s">
        <v>30</v>
      </c>
      <c r="D5" s="264" t="s">
        <v>20</v>
      </c>
      <c r="E5" s="254"/>
      <c r="F5" s="254"/>
      <c r="G5" s="254"/>
      <c r="H5" s="255"/>
      <c r="I5" s="264" t="s">
        <v>21</v>
      </c>
      <c r="J5" s="254"/>
      <c r="K5" s="254"/>
      <c r="L5" s="254"/>
      <c r="M5" s="255"/>
      <c r="N5" s="264" t="s">
        <v>22</v>
      </c>
      <c r="O5" s="254"/>
      <c r="P5" s="255"/>
      <c r="Q5" s="264" t="s">
        <v>330</v>
      </c>
      <c r="R5" s="254"/>
      <c r="S5" s="255"/>
      <c r="T5" s="295" t="s">
        <v>331</v>
      </c>
      <c r="U5" s="296"/>
      <c r="V5" s="296"/>
      <c r="W5" s="296"/>
      <c r="X5" s="296"/>
      <c r="Y5" s="296"/>
      <c r="Z5" s="296"/>
      <c r="AA5" s="297"/>
    </row>
    <row r="6" spans="1:27">
      <c r="A6" s="306"/>
      <c r="B6" s="308"/>
      <c r="C6" s="310"/>
      <c r="D6" s="343" t="s">
        <v>8</v>
      </c>
      <c r="E6" s="293" t="s">
        <v>332</v>
      </c>
      <c r="F6" s="293" t="s">
        <v>26</v>
      </c>
      <c r="G6" s="293" t="s">
        <v>27</v>
      </c>
      <c r="H6" s="282" t="s">
        <v>31</v>
      </c>
      <c r="I6" s="343" t="s">
        <v>8</v>
      </c>
      <c r="J6" s="345" t="s">
        <v>9</v>
      </c>
      <c r="K6" s="293" t="s">
        <v>26</v>
      </c>
      <c r="L6" s="349" t="s">
        <v>27</v>
      </c>
      <c r="M6" s="282" t="s">
        <v>31</v>
      </c>
      <c r="N6" s="343" t="s">
        <v>26</v>
      </c>
      <c r="O6" s="293" t="s">
        <v>27</v>
      </c>
      <c r="P6" s="351" t="s">
        <v>31</v>
      </c>
      <c r="Q6" s="343" t="s">
        <v>26</v>
      </c>
      <c r="R6" s="345" t="s">
        <v>27</v>
      </c>
      <c r="S6" s="282" t="s">
        <v>31</v>
      </c>
      <c r="T6" s="347" t="s">
        <v>11</v>
      </c>
      <c r="U6" s="286" t="s">
        <v>15</v>
      </c>
      <c r="V6" s="288" t="s">
        <v>32</v>
      </c>
      <c r="W6" s="289"/>
      <c r="X6" s="290"/>
      <c r="Y6" s="284" t="s">
        <v>33</v>
      </c>
      <c r="Z6" s="289"/>
      <c r="AA6" s="290"/>
    </row>
    <row r="7" spans="1:27" ht="17.25" thickBot="1">
      <c r="A7" s="334"/>
      <c r="B7" s="335"/>
      <c r="C7" s="336"/>
      <c r="D7" s="344"/>
      <c r="E7" s="294"/>
      <c r="F7" s="294"/>
      <c r="G7" s="294"/>
      <c r="H7" s="283"/>
      <c r="I7" s="344"/>
      <c r="J7" s="346"/>
      <c r="K7" s="294"/>
      <c r="L7" s="350"/>
      <c r="M7" s="283"/>
      <c r="N7" s="344"/>
      <c r="O7" s="294"/>
      <c r="P7" s="352"/>
      <c r="Q7" s="344"/>
      <c r="R7" s="346"/>
      <c r="S7" s="283"/>
      <c r="T7" s="348"/>
      <c r="U7" s="287"/>
      <c r="V7" s="6" t="s">
        <v>12</v>
      </c>
      <c r="W7" s="7" t="s">
        <v>34</v>
      </c>
      <c r="X7" s="8" t="s">
        <v>35</v>
      </c>
      <c r="Y7" s="9" t="s">
        <v>12</v>
      </c>
      <c r="Z7" s="7" t="s">
        <v>34</v>
      </c>
      <c r="AA7" s="8" t="s">
        <v>35</v>
      </c>
    </row>
    <row r="8" spans="1:27">
      <c r="A8" s="10" t="s">
        <v>0</v>
      </c>
      <c r="B8" s="11" t="s">
        <v>36</v>
      </c>
      <c r="C8" s="12" t="s">
        <v>583</v>
      </c>
      <c r="D8" s="13">
        <v>94</v>
      </c>
      <c r="E8" s="14">
        <v>27</v>
      </c>
      <c r="F8" s="14">
        <v>74</v>
      </c>
      <c r="G8" s="15">
        <v>14</v>
      </c>
      <c r="H8" s="16">
        <v>2</v>
      </c>
      <c r="I8" s="13">
        <v>46</v>
      </c>
      <c r="J8" s="14">
        <v>6.5</v>
      </c>
      <c r="K8" s="14">
        <v>52.5</v>
      </c>
      <c r="L8" s="15">
        <v>9</v>
      </c>
      <c r="M8" s="16">
        <v>16</v>
      </c>
      <c r="N8" s="13">
        <v>61</v>
      </c>
      <c r="O8" s="15">
        <v>12</v>
      </c>
      <c r="P8" s="16">
        <v>2</v>
      </c>
      <c r="Q8" s="13">
        <v>98</v>
      </c>
      <c r="R8" s="15">
        <v>13</v>
      </c>
      <c r="S8" s="16">
        <v>1</v>
      </c>
      <c r="T8" s="17">
        <v>285.5</v>
      </c>
      <c r="U8" s="16">
        <v>48</v>
      </c>
      <c r="V8" s="18">
        <v>1</v>
      </c>
      <c r="W8" s="15">
        <v>1</v>
      </c>
      <c r="X8" s="19">
        <v>4420</v>
      </c>
      <c r="Y8" s="20">
        <v>1</v>
      </c>
      <c r="Z8" s="15">
        <v>1</v>
      </c>
      <c r="AA8" s="16">
        <v>4499</v>
      </c>
    </row>
    <row r="9" spans="1:27">
      <c r="A9" s="10" t="s">
        <v>0</v>
      </c>
      <c r="B9" s="11" t="s">
        <v>37</v>
      </c>
      <c r="C9" s="12" t="s">
        <v>584</v>
      </c>
      <c r="D9" s="13">
        <v>70</v>
      </c>
      <c r="E9" s="14">
        <v>30</v>
      </c>
      <c r="F9" s="14">
        <v>65</v>
      </c>
      <c r="G9" s="15">
        <v>12</v>
      </c>
      <c r="H9" s="16">
        <v>31</v>
      </c>
      <c r="I9" s="13">
        <v>48</v>
      </c>
      <c r="J9" s="14">
        <v>10</v>
      </c>
      <c r="K9" s="14">
        <v>58</v>
      </c>
      <c r="L9" s="15">
        <v>10</v>
      </c>
      <c r="M9" s="16">
        <v>9</v>
      </c>
      <c r="N9" s="13">
        <v>64</v>
      </c>
      <c r="O9" s="15">
        <v>12</v>
      </c>
      <c r="P9" s="16">
        <v>1</v>
      </c>
      <c r="Q9" s="13">
        <v>88.8</v>
      </c>
      <c r="R9" s="15">
        <v>12</v>
      </c>
      <c r="S9" s="16">
        <v>3</v>
      </c>
      <c r="T9" s="17">
        <v>275.8</v>
      </c>
      <c r="U9" s="16">
        <v>46</v>
      </c>
      <c r="V9" s="18">
        <v>2</v>
      </c>
      <c r="W9" s="15">
        <v>2</v>
      </c>
      <c r="X9" s="19">
        <v>5609</v>
      </c>
      <c r="Y9" s="20">
        <v>2</v>
      </c>
      <c r="Z9" s="15">
        <v>2</v>
      </c>
      <c r="AA9" s="16">
        <v>5935</v>
      </c>
    </row>
    <row r="10" spans="1:27">
      <c r="A10" s="10" t="s">
        <v>1</v>
      </c>
      <c r="B10" s="11" t="s">
        <v>48</v>
      </c>
      <c r="C10" s="12" t="s">
        <v>585</v>
      </c>
      <c r="D10" s="13">
        <v>60.8</v>
      </c>
      <c r="E10" s="14">
        <v>31</v>
      </c>
      <c r="F10" s="14">
        <v>61.4</v>
      </c>
      <c r="G10" s="15">
        <v>12</v>
      </c>
      <c r="H10" s="16">
        <v>49</v>
      </c>
      <c r="I10" s="13">
        <v>38</v>
      </c>
      <c r="J10" s="14">
        <v>16</v>
      </c>
      <c r="K10" s="14">
        <v>54</v>
      </c>
      <c r="L10" s="15">
        <v>10</v>
      </c>
      <c r="M10" s="16">
        <v>14</v>
      </c>
      <c r="N10" s="13">
        <v>44</v>
      </c>
      <c r="O10" s="15">
        <v>9</v>
      </c>
      <c r="P10" s="16">
        <v>5</v>
      </c>
      <c r="Q10" s="13">
        <v>72.400000000000006</v>
      </c>
      <c r="R10" s="15">
        <v>10</v>
      </c>
      <c r="S10" s="16">
        <v>10</v>
      </c>
      <c r="T10" s="17">
        <v>231.8</v>
      </c>
      <c r="U10" s="16">
        <v>41</v>
      </c>
      <c r="V10" s="18">
        <v>1</v>
      </c>
      <c r="W10" s="15">
        <v>4</v>
      </c>
      <c r="X10" s="19">
        <v>13939</v>
      </c>
      <c r="Y10" s="20">
        <v>1</v>
      </c>
      <c r="Z10" s="15">
        <v>3</v>
      </c>
      <c r="AA10" s="16">
        <v>12735</v>
      </c>
    </row>
    <row r="11" spans="1:27">
      <c r="A11" s="10" t="s">
        <v>162</v>
      </c>
      <c r="B11" s="11" t="s">
        <v>152</v>
      </c>
      <c r="C11" s="12" t="s">
        <v>624</v>
      </c>
      <c r="D11" s="13">
        <v>71.599999999999994</v>
      </c>
      <c r="E11" s="14">
        <v>32</v>
      </c>
      <c r="F11" s="14">
        <v>67.8</v>
      </c>
      <c r="G11" s="15">
        <v>13</v>
      </c>
      <c r="H11" s="16">
        <v>14</v>
      </c>
      <c r="I11" s="13">
        <v>47</v>
      </c>
      <c r="J11" s="14">
        <v>8.5</v>
      </c>
      <c r="K11" s="14">
        <v>55.5</v>
      </c>
      <c r="L11" s="15">
        <v>10</v>
      </c>
      <c r="M11" s="16">
        <v>10</v>
      </c>
      <c r="N11" s="13">
        <v>23</v>
      </c>
      <c r="O11" s="15">
        <v>5</v>
      </c>
      <c r="P11" s="16">
        <v>74</v>
      </c>
      <c r="Q11" s="13">
        <v>92</v>
      </c>
      <c r="R11" s="15">
        <v>12</v>
      </c>
      <c r="S11" s="16">
        <v>2</v>
      </c>
      <c r="T11" s="17">
        <v>238.3</v>
      </c>
      <c r="U11" s="16">
        <v>40</v>
      </c>
      <c r="V11" s="18">
        <v>1</v>
      </c>
      <c r="W11" s="15">
        <v>3</v>
      </c>
      <c r="X11" s="19">
        <v>12415</v>
      </c>
      <c r="Y11" s="20">
        <v>1</v>
      </c>
      <c r="Z11" s="15">
        <v>4</v>
      </c>
      <c r="AA11" s="16">
        <v>13027</v>
      </c>
    </row>
    <row r="12" spans="1:27" ht="17.25" thickBot="1">
      <c r="A12" s="21" t="s">
        <v>1</v>
      </c>
      <c r="B12" s="22" t="s">
        <v>38</v>
      </c>
      <c r="C12" s="23" t="s">
        <v>586</v>
      </c>
      <c r="D12" s="24">
        <v>70.400000000000006</v>
      </c>
      <c r="E12" s="25">
        <v>26</v>
      </c>
      <c r="F12" s="25">
        <v>61.2</v>
      </c>
      <c r="G12" s="26">
        <v>12</v>
      </c>
      <c r="H12" s="27">
        <v>52</v>
      </c>
      <c r="I12" s="24">
        <v>50</v>
      </c>
      <c r="J12" s="25">
        <v>10</v>
      </c>
      <c r="K12" s="25">
        <v>60</v>
      </c>
      <c r="L12" s="26">
        <v>11</v>
      </c>
      <c r="M12" s="27">
        <v>6</v>
      </c>
      <c r="N12" s="24">
        <v>34</v>
      </c>
      <c r="O12" s="26">
        <v>7</v>
      </c>
      <c r="P12" s="27">
        <v>23</v>
      </c>
      <c r="Q12" s="24">
        <v>75.2</v>
      </c>
      <c r="R12" s="26">
        <v>10</v>
      </c>
      <c r="S12" s="27">
        <v>6</v>
      </c>
      <c r="T12" s="28">
        <v>230.4</v>
      </c>
      <c r="U12" s="27">
        <v>40</v>
      </c>
      <c r="V12" s="29">
        <v>2</v>
      </c>
      <c r="W12" s="26">
        <v>5</v>
      </c>
      <c r="X12" s="30">
        <v>14278</v>
      </c>
      <c r="Y12" s="31">
        <v>2</v>
      </c>
      <c r="Z12" s="26">
        <v>5</v>
      </c>
      <c r="AA12" s="27">
        <v>13901</v>
      </c>
    </row>
    <row r="13" spans="1:27">
      <c r="A13" s="10" t="s">
        <v>0</v>
      </c>
      <c r="B13" s="11" t="s">
        <v>38</v>
      </c>
      <c r="C13" s="12" t="s">
        <v>587</v>
      </c>
      <c r="D13" s="13">
        <v>64</v>
      </c>
      <c r="E13" s="14">
        <v>29</v>
      </c>
      <c r="F13" s="14">
        <v>61</v>
      </c>
      <c r="G13" s="15">
        <v>12</v>
      </c>
      <c r="H13" s="16">
        <v>55</v>
      </c>
      <c r="I13" s="13">
        <v>29</v>
      </c>
      <c r="J13" s="14">
        <v>9.5</v>
      </c>
      <c r="K13" s="14">
        <v>38.5</v>
      </c>
      <c r="L13" s="15">
        <v>7</v>
      </c>
      <c r="M13" s="16">
        <v>45</v>
      </c>
      <c r="N13" s="13">
        <v>42</v>
      </c>
      <c r="O13" s="15">
        <v>8</v>
      </c>
      <c r="P13" s="16">
        <v>7</v>
      </c>
      <c r="Q13" s="13">
        <v>88</v>
      </c>
      <c r="R13" s="15">
        <v>12</v>
      </c>
      <c r="S13" s="16">
        <v>4</v>
      </c>
      <c r="T13" s="17">
        <v>229.5</v>
      </c>
      <c r="U13" s="16">
        <v>39</v>
      </c>
      <c r="V13" s="18">
        <v>3</v>
      </c>
      <c r="W13" s="15">
        <v>6</v>
      </c>
      <c r="X13" s="19">
        <v>14497</v>
      </c>
      <c r="Y13" s="20">
        <v>3</v>
      </c>
      <c r="Z13" s="15">
        <v>6</v>
      </c>
      <c r="AA13" s="16">
        <v>14775</v>
      </c>
    </row>
    <row r="14" spans="1:27">
      <c r="A14" s="10" t="s">
        <v>1</v>
      </c>
      <c r="B14" s="11" t="s">
        <v>40</v>
      </c>
      <c r="C14" s="12" t="s">
        <v>602</v>
      </c>
      <c r="D14" s="13">
        <v>76</v>
      </c>
      <c r="E14" s="14">
        <v>30</v>
      </c>
      <c r="F14" s="14">
        <v>68</v>
      </c>
      <c r="G14" s="15">
        <v>13</v>
      </c>
      <c r="H14" s="16">
        <v>12</v>
      </c>
      <c r="I14" s="13">
        <v>27</v>
      </c>
      <c r="J14" s="14">
        <v>8</v>
      </c>
      <c r="K14" s="14">
        <v>35</v>
      </c>
      <c r="L14" s="15">
        <v>6</v>
      </c>
      <c r="M14" s="16">
        <v>57</v>
      </c>
      <c r="N14" s="13">
        <v>50</v>
      </c>
      <c r="O14" s="15">
        <v>10</v>
      </c>
      <c r="P14" s="16">
        <v>3</v>
      </c>
      <c r="Q14" s="13">
        <v>73.599999999999994</v>
      </c>
      <c r="R14" s="15">
        <v>10</v>
      </c>
      <c r="S14" s="16">
        <v>9</v>
      </c>
      <c r="T14" s="17">
        <v>226.6</v>
      </c>
      <c r="U14" s="16">
        <v>39</v>
      </c>
      <c r="V14" s="18">
        <v>3</v>
      </c>
      <c r="W14" s="15">
        <v>7</v>
      </c>
      <c r="X14" s="19">
        <v>15235</v>
      </c>
      <c r="Y14" s="20">
        <v>3</v>
      </c>
      <c r="Z14" s="15">
        <v>7</v>
      </c>
      <c r="AA14" s="16">
        <v>15180</v>
      </c>
    </row>
    <row r="15" spans="1:27">
      <c r="A15" s="10" t="s">
        <v>0</v>
      </c>
      <c r="B15" s="11" t="s">
        <v>39</v>
      </c>
      <c r="C15" s="12" t="s">
        <v>598</v>
      </c>
      <c r="D15" s="13">
        <v>73.599999999999994</v>
      </c>
      <c r="E15" s="14">
        <v>29</v>
      </c>
      <c r="F15" s="14">
        <v>65.8</v>
      </c>
      <c r="G15" s="15">
        <v>13</v>
      </c>
      <c r="H15" s="16">
        <v>28</v>
      </c>
      <c r="I15" s="13">
        <v>27</v>
      </c>
      <c r="J15" s="14">
        <v>9.5</v>
      </c>
      <c r="K15" s="14">
        <v>36.5</v>
      </c>
      <c r="L15" s="15">
        <v>7</v>
      </c>
      <c r="M15" s="16">
        <v>54</v>
      </c>
      <c r="N15" s="13">
        <v>47</v>
      </c>
      <c r="O15" s="15">
        <v>9</v>
      </c>
      <c r="P15" s="16">
        <v>4</v>
      </c>
      <c r="Q15" s="13">
        <v>75.2</v>
      </c>
      <c r="R15" s="15">
        <v>10</v>
      </c>
      <c r="S15" s="16">
        <v>6</v>
      </c>
      <c r="T15" s="17">
        <v>224.5</v>
      </c>
      <c r="U15" s="16">
        <v>39</v>
      </c>
      <c r="V15" s="18">
        <v>4</v>
      </c>
      <c r="W15" s="15">
        <v>8</v>
      </c>
      <c r="X15" s="19">
        <v>15771</v>
      </c>
      <c r="Y15" s="20">
        <v>4</v>
      </c>
      <c r="Z15" s="15">
        <v>8</v>
      </c>
      <c r="AA15" s="16">
        <v>15435</v>
      </c>
    </row>
    <row r="16" spans="1:27">
      <c r="A16" s="10" t="s">
        <v>1</v>
      </c>
      <c r="B16" s="11" t="s">
        <v>151</v>
      </c>
      <c r="C16" s="12" t="s">
        <v>603</v>
      </c>
      <c r="D16" s="13">
        <v>79.599999999999994</v>
      </c>
      <c r="E16" s="14">
        <v>32</v>
      </c>
      <c r="F16" s="14">
        <v>71.8</v>
      </c>
      <c r="G16" s="15">
        <v>14</v>
      </c>
      <c r="H16" s="16">
        <v>5</v>
      </c>
      <c r="I16" s="13">
        <v>32</v>
      </c>
      <c r="J16" s="14">
        <v>9.5</v>
      </c>
      <c r="K16" s="14">
        <v>41.5</v>
      </c>
      <c r="L16" s="15">
        <v>8</v>
      </c>
      <c r="M16" s="16">
        <v>30</v>
      </c>
      <c r="N16" s="13">
        <v>34</v>
      </c>
      <c r="O16" s="15">
        <v>7</v>
      </c>
      <c r="P16" s="16">
        <v>23</v>
      </c>
      <c r="Q16" s="13">
        <v>70.8</v>
      </c>
      <c r="R16" s="15">
        <v>10</v>
      </c>
      <c r="S16" s="16">
        <v>13</v>
      </c>
      <c r="T16" s="17">
        <v>218.1</v>
      </c>
      <c r="U16" s="16">
        <v>39</v>
      </c>
      <c r="V16" s="18">
        <v>4</v>
      </c>
      <c r="W16" s="15">
        <v>10</v>
      </c>
      <c r="X16" s="19">
        <v>17476</v>
      </c>
      <c r="Y16" s="20">
        <v>4</v>
      </c>
      <c r="Z16" s="15">
        <v>9</v>
      </c>
      <c r="AA16" s="16">
        <v>15819</v>
      </c>
    </row>
    <row r="17" spans="1:27" ht="17.25" thickBot="1">
      <c r="A17" s="21" t="s">
        <v>0</v>
      </c>
      <c r="B17" s="22" t="s">
        <v>266</v>
      </c>
      <c r="C17" s="23" t="s">
        <v>599</v>
      </c>
      <c r="D17" s="24">
        <v>78.400000000000006</v>
      </c>
      <c r="E17" s="25">
        <v>27</v>
      </c>
      <c r="F17" s="25">
        <v>66.2</v>
      </c>
      <c r="G17" s="26">
        <v>13</v>
      </c>
      <c r="H17" s="27">
        <v>25</v>
      </c>
      <c r="I17" s="24">
        <v>53</v>
      </c>
      <c r="J17" s="25">
        <v>7</v>
      </c>
      <c r="K17" s="25">
        <v>60</v>
      </c>
      <c r="L17" s="26">
        <v>11</v>
      </c>
      <c r="M17" s="27">
        <v>6</v>
      </c>
      <c r="N17" s="24">
        <v>27</v>
      </c>
      <c r="O17" s="26">
        <v>5</v>
      </c>
      <c r="P17" s="27">
        <v>49</v>
      </c>
      <c r="Q17" s="24">
        <v>65.2</v>
      </c>
      <c r="R17" s="26">
        <v>9</v>
      </c>
      <c r="S17" s="27">
        <v>20</v>
      </c>
      <c r="T17" s="28">
        <v>218.4</v>
      </c>
      <c r="U17" s="27">
        <v>38</v>
      </c>
      <c r="V17" s="29">
        <v>5</v>
      </c>
      <c r="W17" s="26">
        <v>9</v>
      </c>
      <c r="X17" s="30">
        <v>17404</v>
      </c>
      <c r="Y17" s="31">
        <v>5</v>
      </c>
      <c r="Z17" s="26">
        <v>10</v>
      </c>
      <c r="AA17" s="27">
        <v>17058</v>
      </c>
    </row>
    <row r="18" spans="1:27">
      <c r="A18" s="10" t="s">
        <v>1</v>
      </c>
      <c r="B18" s="11" t="s">
        <v>333</v>
      </c>
      <c r="C18" s="12" t="s">
        <v>604</v>
      </c>
      <c r="D18" s="13">
        <v>69.599999999999994</v>
      </c>
      <c r="E18" s="14">
        <v>20</v>
      </c>
      <c r="F18" s="14">
        <v>54.8</v>
      </c>
      <c r="G18" s="15">
        <v>11</v>
      </c>
      <c r="H18" s="16">
        <v>107</v>
      </c>
      <c r="I18" s="13">
        <v>31</v>
      </c>
      <c r="J18" s="14">
        <v>6.5</v>
      </c>
      <c r="K18" s="14">
        <v>37.5</v>
      </c>
      <c r="L18" s="15">
        <v>7</v>
      </c>
      <c r="M18" s="16">
        <v>48</v>
      </c>
      <c r="N18" s="13">
        <v>39</v>
      </c>
      <c r="O18" s="15">
        <v>8</v>
      </c>
      <c r="P18" s="16">
        <v>9</v>
      </c>
      <c r="Q18" s="13">
        <v>74.8</v>
      </c>
      <c r="R18" s="15">
        <v>10</v>
      </c>
      <c r="S18" s="16">
        <v>8</v>
      </c>
      <c r="T18" s="17">
        <v>206.1</v>
      </c>
      <c r="U18" s="16">
        <v>36</v>
      </c>
      <c r="V18" s="18">
        <v>5</v>
      </c>
      <c r="W18" s="15">
        <v>12</v>
      </c>
      <c r="X18" s="19">
        <v>21017</v>
      </c>
      <c r="Y18" s="20">
        <v>5</v>
      </c>
      <c r="Z18" s="15">
        <v>11</v>
      </c>
      <c r="AA18" s="16">
        <v>20757</v>
      </c>
    </row>
    <row r="19" spans="1:27">
      <c r="A19" s="10" t="s">
        <v>0</v>
      </c>
      <c r="B19" s="11" t="s">
        <v>143</v>
      </c>
      <c r="C19" s="12" t="s">
        <v>600</v>
      </c>
      <c r="D19" s="13">
        <v>80.8</v>
      </c>
      <c r="E19" s="14">
        <v>26</v>
      </c>
      <c r="F19" s="14">
        <v>66.400000000000006</v>
      </c>
      <c r="G19" s="15">
        <v>13</v>
      </c>
      <c r="H19" s="16">
        <v>23</v>
      </c>
      <c r="I19" s="13">
        <v>41</v>
      </c>
      <c r="J19" s="14">
        <v>10.5</v>
      </c>
      <c r="K19" s="14">
        <v>51.5</v>
      </c>
      <c r="L19" s="15">
        <v>9</v>
      </c>
      <c r="M19" s="16">
        <v>17</v>
      </c>
      <c r="N19" s="13">
        <v>20</v>
      </c>
      <c r="O19" s="15">
        <v>4</v>
      </c>
      <c r="P19" s="16">
        <v>103</v>
      </c>
      <c r="Q19" s="13">
        <v>69.2</v>
      </c>
      <c r="R19" s="15">
        <v>9</v>
      </c>
      <c r="S19" s="16">
        <v>15</v>
      </c>
      <c r="T19" s="17">
        <v>207.1</v>
      </c>
      <c r="U19" s="16">
        <v>35</v>
      </c>
      <c r="V19" s="18">
        <v>6</v>
      </c>
      <c r="W19" s="15">
        <v>11</v>
      </c>
      <c r="X19" s="19">
        <v>20719</v>
      </c>
      <c r="Y19" s="20">
        <v>6</v>
      </c>
      <c r="Z19" s="15">
        <v>12</v>
      </c>
      <c r="AA19" s="16">
        <v>21677</v>
      </c>
    </row>
    <row r="20" spans="1:27">
      <c r="A20" s="10" t="s">
        <v>0</v>
      </c>
      <c r="B20" s="11" t="s">
        <v>44</v>
      </c>
      <c r="C20" s="12" t="s">
        <v>601</v>
      </c>
      <c r="D20" s="13">
        <v>68</v>
      </c>
      <c r="E20" s="14">
        <v>27</v>
      </c>
      <c r="F20" s="14">
        <v>61</v>
      </c>
      <c r="G20" s="15">
        <v>12</v>
      </c>
      <c r="H20" s="16">
        <v>55</v>
      </c>
      <c r="I20" s="13">
        <v>25</v>
      </c>
      <c r="J20" s="14">
        <v>8</v>
      </c>
      <c r="K20" s="14">
        <v>33</v>
      </c>
      <c r="L20" s="15">
        <v>6</v>
      </c>
      <c r="M20" s="16">
        <v>64</v>
      </c>
      <c r="N20" s="13">
        <v>30</v>
      </c>
      <c r="O20" s="15">
        <v>6</v>
      </c>
      <c r="P20" s="16">
        <v>35</v>
      </c>
      <c r="Q20" s="13">
        <v>80</v>
      </c>
      <c r="R20" s="15">
        <v>11</v>
      </c>
      <c r="S20" s="16">
        <v>5</v>
      </c>
      <c r="T20" s="17">
        <v>204</v>
      </c>
      <c r="U20" s="16">
        <v>35</v>
      </c>
      <c r="V20" s="18">
        <v>7</v>
      </c>
      <c r="W20" s="15">
        <v>13</v>
      </c>
      <c r="X20" s="19">
        <v>21680</v>
      </c>
      <c r="Y20" s="20">
        <v>7</v>
      </c>
      <c r="Z20" s="15">
        <v>13</v>
      </c>
      <c r="AA20" s="16">
        <v>22054</v>
      </c>
    </row>
    <row r="21" spans="1:27">
      <c r="A21" s="10" t="s">
        <v>1</v>
      </c>
      <c r="B21" s="11" t="s">
        <v>144</v>
      </c>
      <c r="C21" s="12" t="s">
        <v>605</v>
      </c>
      <c r="D21" s="13">
        <v>74.400000000000006</v>
      </c>
      <c r="E21" s="14">
        <v>33</v>
      </c>
      <c r="F21" s="14">
        <v>70.2</v>
      </c>
      <c r="G21" s="15">
        <v>13</v>
      </c>
      <c r="H21" s="16">
        <v>7</v>
      </c>
      <c r="I21" s="13">
        <v>27</v>
      </c>
      <c r="J21" s="14">
        <v>16.5</v>
      </c>
      <c r="K21" s="14">
        <v>43.5</v>
      </c>
      <c r="L21" s="15">
        <v>8</v>
      </c>
      <c r="M21" s="16">
        <v>26</v>
      </c>
      <c r="N21" s="13">
        <v>23</v>
      </c>
      <c r="O21" s="15">
        <v>5</v>
      </c>
      <c r="P21" s="16">
        <v>74</v>
      </c>
      <c r="Q21" s="13">
        <v>66.400000000000006</v>
      </c>
      <c r="R21" s="15">
        <v>9</v>
      </c>
      <c r="S21" s="16">
        <v>18</v>
      </c>
      <c r="T21" s="17">
        <v>203.1</v>
      </c>
      <c r="U21" s="16">
        <v>35</v>
      </c>
      <c r="V21" s="18">
        <v>6</v>
      </c>
      <c r="W21" s="15">
        <v>14</v>
      </c>
      <c r="X21" s="19">
        <v>21965</v>
      </c>
      <c r="Y21" s="20">
        <v>6</v>
      </c>
      <c r="Z21" s="15">
        <v>14</v>
      </c>
      <c r="AA21" s="16">
        <v>22192</v>
      </c>
    </row>
    <row r="22" spans="1:27" ht="17.25" thickBot="1">
      <c r="A22" s="21" t="s">
        <v>1</v>
      </c>
      <c r="B22" s="22" t="s">
        <v>36</v>
      </c>
      <c r="C22" s="23" t="s">
        <v>606</v>
      </c>
      <c r="D22" s="24">
        <v>68</v>
      </c>
      <c r="E22" s="25">
        <v>33</v>
      </c>
      <c r="F22" s="25">
        <v>67</v>
      </c>
      <c r="G22" s="26">
        <v>13</v>
      </c>
      <c r="H22" s="27">
        <v>18</v>
      </c>
      <c r="I22" s="24">
        <v>16</v>
      </c>
      <c r="J22" s="25">
        <v>14.5</v>
      </c>
      <c r="K22" s="25">
        <v>30.5</v>
      </c>
      <c r="L22" s="26">
        <v>6</v>
      </c>
      <c r="M22" s="27">
        <v>75</v>
      </c>
      <c r="N22" s="24">
        <v>36</v>
      </c>
      <c r="O22" s="26">
        <v>7</v>
      </c>
      <c r="P22" s="27">
        <v>16</v>
      </c>
      <c r="Q22" s="24">
        <v>64.400000000000006</v>
      </c>
      <c r="R22" s="26">
        <v>9</v>
      </c>
      <c r="S22" s="27">
        <v>21</v>
      </c>
      <c r="T22" s="28">
        <v>197.9</v>
      </c>
      <c r="U22" s="27">
        <v>35</v>
      </c>
      <c r="V22" s="29">
        <v>9</v>
      </c>
      <c r="W22" s="26">
        <v>17</v>
      </c>
      <c r="X22" s="30">
        <v>23693</v>
      </c>
      <c r="Y22" s="31">
        <v>7</v>
      </c>
      <c r="Z22" s="26">
        <v>15</v>
      </c>
      <c r="AA22" s="27">
        <v>22965</v>
      </c>
    </row>
    <row r="23" spans="1:27">
      <c r="A23" s="10" t="s">
        <v>1</v>
      </c>
      <c r="B23" s="11" t="s">
        <v>268</v>
      </c>
      <c r="C23" s="12" t="s">
        <v>607</v>
      </c>
      <c r="D23" s="13">
        <v>67.599999999999994</v>
      </c>
      <c r="E23" s="14">
        <v>30</v>
      </c>
      <c r="F23" s="14">
        <v>63.8</v>
      </c>
      <c r="G23" s="15">
        <v>12</v>
      </c>
      <c r="H23" s="16">
        <v>37</v>
      </c>
      <c r="I23" s="13">
        <v>34</v>
      </c>
      <c r="J23" s="14">
        <v>8</v>
      </c>
      <c r="K23" s="14">
        <v>42</v>
      </c>
      <c r="L23" s="15">
        <v>8</v>
      </c>
      <c r="M23" s="16">
        <v>29</v>
      </c>
      <c r="N23" s="13">
        <v>29</v>
      </c>
      <c r="O23" s="15">
        <v>6</v>
      </c>
      <c r="P23" s="16">
        <v>39</v>
      </c>
      <c r="Q23" s="13">
        <v>62.8</v>
      </c>
      <c r="R23" s="15">
        <v>9</v>
      </c>
      <c r="S23" s="16">
        <v>24</v>
      </c>
      <c r="T23" s="17">
        <v>197.6</v>
      </c>
      <c r="U23" s="16">
        <v>35</v>
      </c>
      <c r="V23" s="18">
        <v>10</v>
      </c>
      <c r="W23" s="15">
        <v>18</v>
      </c>
      <c r="X23" s="19">
        <v>23774</v>
      </c>
      <c r="Y23" s="20">
        <v>8</v>
      </c>
      <c r="Z23" s="15">
        <v>16</v>
      </c>
      <c r="AA23" s="16">
        <v>22991</v>
      </c>
    </row>
    <row r="24" spans="1:27">
      <c r="A24" s="10" t="s">
        <v>1</v>
      </c>
      <c r="B24" s="11" t="s">
        <v>265</v>
      </c>
      <c r="C24" s="12" t="s">
        <v>608</v>
      </c>
      <c r="D24" s="13">
        <v>49.2</v>
      </c>
      <c r="E24" s="14">
        <v>30</v>
      </c>
      <c r="F24" s="14">
        <v>54.6</v>
      </c>
      <c r="G24" s="15">
        <v>11</v>
      </c>
      <c r="H24" s="16">
        <v>111</v>
      </c>
      <c r="I24" s="13">
        <v>47</v>
      </c>
      <c r="J24" s="14">
        <v>8</v>
      </c>
      <c r="K24" s="14">
        <v>55</v>
      </c>
      <c r="L24" s="15">
        <v>10</v>
      </c>
      <c r="M24" s="16">
        <v>13</v>
      </c>
      <c r="N24" s="13">
        <v>30</v>
      </c>
      <c r="O24" s="15">
        <v>6</v>
      </c>
      <c r="P24" s="16">
        <v>35</v>
      </c>
      <c r="Q24" s="13">
        <v>57.6</v>
      </c>
      <c r="R24" s="15">
        <v>8</v>
      </c>
      <c r="S24" s="16">
        <v>37</v>
      </c>
      <c r="T24" s="17">
        <v>197.2</v>
      </c>
      <c r="U24" s="16">
        <v>35</v>
      </c>
      <c r="V24" s="18">
        <v>11</v>
      </c>
      <c r="W24" s="15">
        <v>19</v>
      </c>
      <c r="X24" s="19">
        <v>23918</v>
      </c>
      <c r="Y24" s="20">
        <v>9</v>
      </c>
      <c r="Z24" s="15">
        <v>17</v>
      </c>
      <c r="AA24" s="16">
        <v>23037</v>
      </c>
    </row>
    <row r="25" spans="1:27">
      <c r="A25" s="10" t="s">
        <v>2</v>
      </c>
      <c r="B25" s="11" t="s">
        <v>47</v>
      </c>
      <c r="C25" s="12" t="s">
        <v>589</v>
      </c>
      <c r="D25" s="13">
        <v>67.599999999999994</v>
      </c>
      <c r="E25" s="14">
        <v>34</v>
      </c>
      <c r="F25" s="14">
        <v>67.8</v>
      </c>
      <c r="G25" s="15">
        <v>13</v>
      </c>
      <c r="H25" s="16">
        <v>14</v>
      </c>
      <c r="I25" s="13">
        <v>48</v>
      </c>
      <c r="J25" s="14">
        <v>17.5</v>
      </c>
      <c r="K25" s="14">
        <v>65.5</v>
      </c>
      <c r="L25" s="15">
        <v>12</v>
      </c>
      <c r="M25" s="16">
        <v>3</v>
      </c>
      <c r="N25" s="13">
        <v>25</v>
      </c>
      <c r="O25" s="15">
        <v>5</v>
      </c>
      <c r="P25" s="16">
        <v>64</v>
      </c>
      <c r="Q25" s="13">
        <v>36</v>
      </c>
      <c r="R25" s="15">
        <v>5</v>
      </c>
      <c r="S25" s="16">
        <v>73</v>
      </c>
      <c r="T25" s="17">
        <v>194.3</v>
      </c>
      <c r="U25" s="16">
        <v>35</v>
      </c>
      <c r="V25" s="18">
        <v>1</v>
      </c>
      <c r="W25" s="15">
        <v>20</v>
      </c>
      <c r="X25" s="19">
        <v>24962</v>
      </c>
      <c r="Y25" s="20">
        <v>1</v>
      </c>
      <c r="Z25" s="15">
        <v>18</v>
      </c>
      <c r="AA25" s="16">
        <v>23242</v>
      </c>
    </row>
    <row r="26" spans="1:27">
      <c r="A26" s="10" t="s">
        <v>1</v>
      </c>
      <c r="B26" s="11" t="s">
        <v>266</v>
      </c>
      <c r="C26" s="12" t="s">
        <v>609</v>
      </c>
      <c r="D26" s="13">
        <v>49.2</v>
      </c>
      <c r="E26" s="14">
        <v>32</v>
      </c>
      <c r="F26" s="14">
        <v>56.6</v>
      </c>
      <c r="G26" s="15">
        <v>11</v>
      </c>
      <c r="H26" s="16">
        <v>98</v>
      </c>
      <c r="I26" s="13">
        <v>33</v>
      </c>
      <c r="J26" s="14">
        <v>8</v>
      </c>
      <c r="K26" s="14">
        <v>41</v>
      </c>
      <c r="L26" s="15">
        <v>7</v>
      </c>
      <c r="M26" s="16">
        <v>33</v>
      </c>
      <c r="N26" s="13">
        <v>38</v>
      </c>
      <c r="O26" s="15">
        <v>7</v>
      </c>
      <c r="P26" s="16">
        <v>12</v>
      </c>
      <c r="Q26" s="13">
        <v>64</v>
      </c>
      <c r="R26" s="15">
        <v>9</v>
      </c>
      <c r="S26" s="16">
        <v>22</v>
      </c>
      <c r="T26" s="17">
        <v>199.6</v>
      </c>
      <c r="U26" s="16">
        <v>34</v>
      </c>
      <c r="V26" s="18">
        <v>7</v>
      </c>
      <c r="W26" s="15">
        <v>15</v>
      </c>
      <c r="X26" s="19">
        <v>23135</v>
      </c>
      <c r="Y26" s="20">
        <v>10</v>
      </c>
      <c r="Z26" s="15">
        <v>19</v>
      </c>
      <c r="AA26" s="16">
        <v>23885</v>
      </c>
    </row>
    <row r="27" spans="1:27" ht="17.25" thickBot="1">
      <c r="A27" s="21" t="s">
        <v>1</v>
      </c>
      <c r="B27" s="22" t="s">
        <v>43</v>
      </c>
      <c r="C27" s="23" t="s">
        <v>610</v>
      </c>
      <c r="D27" s="24">
        <v>68.400000000000006</v>
      </c>
      <c r="E27" s="25">
        <v>28</v>
      </c>
      <c r="F27" s="25">
        <v>62.2</v>
      </c>
      <c r="G27" s="26">
        <v>12</v>
      </c>
      <c r="H27" s="27">
        <v>44</v>
      </c>
      <c r="I27" s="24">
        <v>40</v>
      </c>
      <c r="J27" s="25">
        <v>11.5</v>
      </c>
      <c r="K27" s="25">
        <v>51.5</v>
      </c>
      <c r="L27" s="26">
        <v>9</v>
      </c>
      <c r="M27" s="27">
        <v>17</v>
      </c>
      <c r="N27" s="24">
        <v>26</v>
      </c>
      <c r="O27" s="26">
        <v>5</v>
      </c>
      <c r="P27" s="27">
        <v>57</v>
      </c>
      <c r="Q27" s="24">
        <v>59.2</v>
      </c>
      <c r="R27" s="26">
        <v>8</v>
      </c>
      <c r="S27" s="27">
        <v>34</v>
      </c>
      <c r="T27" s="28">
        <v>198.9</v>
      </c>
      <c r="U27" s="27">
        <v>34</v>
      </c>
      <c r="V27" s="29">
        <v>8</v>
      </c>
      <c r="W27" s="26">
        <v>16</v>
      </c>
      <c r="X27" s="30">
        <v>23363</v>
      </c>
      <c r="Y27" s="31">
        <v>11</v>
      </c>
      <c r="Z27" s="26">
        <v>20</v>
      </c>
      <c r="AA27" s="27">
        <v>23973</v>
      </c>
    </row>
    <row r="28" spans="1:27">
      <c r="A28" s="10" t="s">
        <v>2</v>
      </c>
      <c r="B28" s="11" t="s">
        <v>267</v>
      </c>
      <c r="C28" s="12" t="s">
        <v>614</v>
      </c>
      <c r="D28" s="13">
        <v>63.2</v>
      </c>
      <c r="E28" s="14">
        <v>27</v>
      </c>
      <c r="F28" s="14">
        <v>58.6</v>
      </c>
      <c r="G28" s="15">
        <v>11</v>
      </c>
      <c r="H28" s="16">
        <v>72</v>
      </c>
      <c r="I28" s="13">
        <v>48</v>
      </c>
      <c r="J28" s="14">
        <v>11</v>
      </c>
      <c r="K28" s="14">
        <v>59</v>
      </c>
      <c r="L28" s="15">
        <v>10</v>
      </c>
      <c r="M28" s="16">
        <v>8</v>
      </c>
      <c r="N28" s="13">
        <v>33</v>
      </c>
      <c r="O28" s="15">
        <v>7</v>
      </c>
      <c r="P28" s="16">
        <v>26</v>
      </c>
      <c r="Q28" s="13">
        <v>42.4</v>
      </c>
      <c r="R28" s="15">
        <v>6</v>
      </c>
      <c r="S28" s="16">
        <v>62</v>
      </c>
      <c r="T28" s="17">
        <v>193</v>
      </c>
      <c r="U28" s="16">
        <v>34</v>
      </c>
      <c r="V28" s="18">
        <v>2</v>
      </c>
      <c r="W28" s="15">
        <v>21</v>
      </c>
      <c r="X28" s="19">
        <v>25427</v>
      </c>
      <c r="Y28" s="20">
        <v>2</v>
      </c>
      <c r="Z28" s="15">
        <v>21</v>
      </c>
      <c r="AA28" s="16">
        <v>25022</v>
      </c>
    </row>
    <row r="29" spans="1:27">
      <c r="A29" s="10" t="s">
        <v>1</v>
      </c>
      <c r="B29" s="11" t="s">
        <v>41</v>
      </c>
      <c r="C29" s="12" t="s">
        <v>611</v>
      </c>
      <c r="D29" s="13">
        <v>65.2</v>
      </c>
      <c r="E29" s="14">
        <v>31</v>
      </c>
      <c r="F29" s="14">
        <v>63.6</v>
      </c>
      <c r="G29" s="15">
        <v>12</v>
      </c>
      <c r="H29" s="16">
        <v>39</v>
      </c>
      <c r="I29" s="13">
        <v>19</v>
      </c>
      <c r="J29" s="14">
        <v>9</v>
      </c>
      <c r="K29" s="14">
        <v>28</v>
      </c>
      <c r="L29" s="15">
        <v>5</v>
      </c>
      <c r="M29" s="16">
        <v>87</v>
      </c>
      <c r="N29" s="13">
        <v>44</v>
      </c>
      <c r="O29" s="15">
        <v>9</v>
      </c>
      <c r="P29" s="16">
        <v>5</v>
      </c>
      <c r="Q29" s="13">
        <v>55.6</v>
      </c>
      <c r="R29" s="15">
        <v>8</v>
      </c>
      <c r="S29" s="16">
        <v>42</v>
      </c>
      <c r="T29" s="17">
        <v>191.2</v>
      </c>
      <c r="U29" s="16">
        <v>34</v>
      </c>
      <c r="V29" s="18">
        <v>12</v>
      </c>
      <c r="W29" s="15">
        <v>22</v>
      </c>
      <c r="X29" s="19">
        <v>26056</v>
      </c>
      <c r="Y29" s="20">
        <v>12</v>
      </c>
      <c r="Z29" s="15">
        <v>22</v>
      </c>
      <c r="AA29" s="16">
        <v>25243</v>
      </c>
    </row>
    <row r="30" spans="1:27">
      <c r="A30" s="10" t="s">
        <v>2</v>
      </c>
      <c r="B30" s="11" t="s">
        <v>334</v>
      </c>
      <c r="C30" s="12" t="s">
        <v>618</v>
      </c>
      <c r="D30" s="13">
        <v>61.2</v>
      </c>
      <c r="E30" s="14">
        <v>27</v>
      </c>
      <c r="F30" s="14">
        <v>57.6</v>
      </c>
      <c r="G30" s="15">
        <v>11</v>
      </c>
      <c r="H30" s="16">
        <v>86</v>
      </c>
      <c r="I30" s="13">
        <v>45</v>
      </c>
      <c r="J30" s="14">
        <v>5.5</v>
      </c>
      <c r="K30" s="14">
        <v>50.5</v>
      </c>
      <c r="L30" s="15">
        <v>9</v>
      </c>
      <c r="M30" s="16">
        <v>19</v>
      </c>
      <c r="N30" s="13">
        <v>33</v>
      </c>
      <c r="O30" s="15">
        <v>7</v>
      </c>
      <c r="P30" s="16">
        <v>26</v>
      </c>
      <c r="Q30" s="13">
        <v>50</v>
      </c>
      <c r="R30" s="15">
        <v>7</v>
      </c>
      <c r="S30" s="16">
        <v>52</v>
      </c>
      <c r="T30" s="17">
        <v>191.1</v>
      </c>
      <c r="U30" s="16">
        <v>34</v>
      </c>
      <c r="V30" s="18">
        <v>3</v>
      </c>
      <c r="W30" s="15">
        <v>23</v>
      </c>
      <c r="X30" s="19">
        <v>26086</v>
      </c>
      <c r="Y30" s="20">
        <v>3</v>
      </c>
      <c r="Z30" s="15">
        <v>23</v>
      </c>
      <c r="AA30" s="16">
        <v>25255</v>
      </c>
    </row>
    <row r="31" spans="1:27">
      <c r="A31" s="10" t="s">
        <v>1</v>
      </c>
      <c r="B31" s="11" t="s">
        <v>161</v>
      </c>
      <c r="C31" s="12" t="s">
        <v>612</v>
      </c>
      <c r="D31" s="13">
        <v>68.400000000000006</v>
      </c>
      <c r="E31" s="14">
        <v>24</v>
      </c>
      <c r="F31" s="14">
        <v>58.2</v>
      </c>
      <c r="G31" s="15">
        <v>11</v>
      </c>
      <c r="H31" s="16">
        <v>77</v>
      </c>
      <c r="I31" s="13">
        <v>31</v>
      </c>
      <c r="J31" s="14">
        <v>10.5</v>
      </c>
      <c r="K31" s="14">
        <v>41.5</v>
      </c>
      <c r="L31" s="15">
        <v>8</v>
      </c>
      <c r="M31" s="16">
        <v>30</v>
      </c>
      <c r="N31" s="13">
        <v>39</v>
      </c>
      <c r="O31" s="15">
        <v>8</v>
      </c>
      <c r="P31" s="16">
        <v>9</v>
      </c>
      <c r="Q31" s="13">
        <v>52</v>
      </c>
      <c r="R31" s="15">
        <v>7</v>
      </c>
      <c r="S31" s="16">
        <v>50</v>
      </c>
      <c r="T31" s="17">
        <v>190.7</v>
      </c>
      <c r="U31" s="16">
        <v>34</v>
      </c>
      <c r="V31" s="18">
        <v>13</v>
      </c>
      <c r="W31" s="15">
        <v>26</v>
      </c>
      <c r="X31" s="19">
        <v>26224</v>
      </c>
      <c r="Y31" s="20">
        <v>13</v>
      </c>
      <c r="Z31" s="15">
        <v>24</v>
      </c>
      <c r="AA31" s="16">
        <v>25293</v>
      </c>
    </row>
    <row r="33" spans="1:4" ht="16.5" customHeight="1">
      <c r="A33" s="353" t="s">
        <v>335</v>
      </c>
      <c r="B33" s="353"/>
      <c r="C33" s="353"/>
      <c r="D33" s="353"/>
    </row>
  </sheetData>
  <mergeCells count="34">
    <mergeCell ref="A33:D33"/>
    <mergeCell ref="A1:AA1"/>
    <mergeCell ref="A2:AA2"/>
    <mergeCell ref="T3:X3"/>
    <mergeCell ref="I4:M4"/>
    <mergeCell ref="V4:AA4"/>
    <mergeCell ref="A5:A7"/>
    <mergeCell ref="B5:B7"/>
    <mergeCell ref="C5:C7"/>
    <mergeCell ref="D5:H5"/>
    <mergeCell ref="I5:M5"/>
    <mergeCell ref="N5:P5"/>
    <mergeCell ref="Q5:S5"/>
    <mergeCell ref="T5:AA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V6:X6"/>
    <mergeCell ref="Y6:AA6"/>
    <mergeCell ref="Q6:Q7"/>
    <mergeCell ref="R6:R7"/>
    <mergeCell ref="S6:S7"/>
    <mergeCell ref="T6:T7"/>
    <mergeCell ref="U6:U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4</vt:i4>
      </vt:variant>
    </vt:vector>
  </HeadingPairs>
  <TitlesOfParts>
    <vt:vector size="19" baseType="lpstr">
      <vt:lpstr>答案更正</vt:lpstr>
      <vt:lpstr>個人獎</vt:lpstr>
      <vt:lpstr>進步獎</vt:lpstr>
      <vt:lpstr>631</vt:lpstr>
      <vt:lpstr>632</vt:lpstr>
      <vt:lpstr>633</vt:lpstr>
      <vt:lpstr>634</vt:lpstr>
      <vt:lpstr>職科</vt:lpstr>
      <vt:lpstr>國英數自(前20名)</vt:lpstr>
      <vt:lpstr>國英數社(前20名)</vt:lpstr>
      <vt:lpstr>各班排名</vt:lpstr>
      <vt:lpstr>跨校排名(國英數自)</vt:lpstr>
      <vt:lpstr>跨校排名(國英數社)</vt:lpstr>
      <vt:lpstr>五標</vt:lpstr>
      <vt:lpstr>全校及全國總級分人數統計表</vt:lpstr>
      <vt:lpstr>RAllCnt</vt:lpstr>
      <vt:lpstr>RAllCnt2</vt:lpstr>
      <vt:lpstr>RSchCnt</vt:lpstr>
      <vt:lpstr>RSchCnt2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中壢高商</dc:creator>
  <cp:lastModifiedBy>user</cp:lastModifiedBy>
  <cp:lastPrinted>2020-11-27T02:22:37Z</cp:lastPrinted>
  <dcterms:created xsi:type="dcterms:W3CDTF">2012-08-17T04:09:50Z</dcterms:created>
  <dcterms:modified xsi:type="dcterms:W3CDTF">2021-01-07T00:11:48Z</dcterms:modified>
</cp:coreProperties>
</file>