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830" windowWidth="20730" windowHeight="4440" activeTab="1"/>
  </bookViews>
  <sheets>
    <sheet name="答案更正" sheetId="15" r:id="rId1"/>
    <sheet name="個人獎" sheetId="1" r:id="rId2"/>
    <sheet name="631" sheetId="2" r:id="rId3"/>
    <sheet name="632" sheetId="3" r:id="rId4"/>
    <sheet name="633" sheetId="9" r:id="rId5"/>
    <sheet name="634" sheetId="8" r:id="rId6"/>
    <sheet name="國英數自(前20名)" sheetId="7" r:id="rId7"/>
    <sheet name="國英數社(前20名)" sheetId="10" r:id="rId8"/>
    <sheet name="各班排名" sheetId="6" r:id="rId9"/>
    <sheet name="跨校排名(國英數自)" sheetId="5" r:id="rId10"/>
    <sheet name="跨校排名(國英數社)" sheetId="14" r:id="rId11"/>
    <sheet name="五標" sheetId="13" r:id="rId12"/>
    <sheet name="全校及全國總級分人數統計表" sheetId="17" r:id="rId13"/>
  </sheets>
  <definedNames>
    <definedName name="RAllCnt">全校及全國總級分人數統計表!$F$8:$F$68</definedName>
    <definedName name="RAllCnt2">全校及全國總級分人數統計表!$N$8:$N$68</definedName>
    <definedName name="RSchCnt">全校及全國總級分人數統計表!$B$8:$B$68</definedName>
    <definedName name="RSchCnt2">全校及全國總級分人數統計表!$J$8:$J$68</definedName>
  </definedNames>
  <calcPr calcId="145621"/>
</workbook>
</file>

<file path=xl/calcChain.xml><?xml version="1.0" encoding="utf-8"?>
<calcChain xmlns="http://schemas.openxmlformats.org/spreadsheetml/2006/main">
  <c r="Z10" i="6" l="1"/>
  <c r="W10" i="6"/>
  <c r="T10" i="6"/>
  <c r="Q10" i="6"/>
  <c r="N10" i="6"/>
  <c r="K10" i="6"/>
  <c r="F10" i="6"/>
  <c r="N69" i="17" l="1"/>
  <c r="J69" i="17"/>
  <c r="F69" i="17"/>
  <c r="B69" i="17"/>
  <c r="O68" i="17"/>
  <c r="K68" i="17"/>
  <c r="G68" i="17"/>
  <c r="C68" i="17"/>
  <c r="O67" i="17"/>
  <c r="K67" i="17"/>
  <c r="G67" i="17"/>
  <c r="C67" i="17"/>
  <c r="O66" i="17"/>
  <c r="K66" i="17"/>
  <c r="G66" i="17"/>
  <c r="C66" i="17"/>
  <c r="O65" i="17"/>
  <c r="K65" i="17"/>
  <c r="G65" i="17"/>
  <c r="C65" i="17"/>
  <c r="O64" i="17"/>
  <c r="K64" i="17"/>
  <c r="G64" i="17"/>
  <c r="C64" i="17"/>
  <c r="O63" i="17"/>
  <c r="K63" i="17"/>
  <c r="G63" i="17"/>
  <c r="C63" i="17"/>
  <c r="O62" i="17"/>
  <c r="K62" i="17"/>
  <c r="G62" i="17"/>
  <c r="C62" i="17"/>
  <c r="O61" i="17"/>
  <c r="K61" i="17"/>
  <c r="G61" i="17"/>
  <c r="C61" i="17"/>
  <c r="O60" i="17"/>
  <c r="K60" i="17"/>
  <c r="G60" i="17"/>
  <c r="C60" i="17"/>
  <c r="O59" i="17"/>
  <c r="K59" i="17"/>
  <c r="G59" i="17"/>
  <c r="C59" i="17"/>
  <c r="O58" i="17"/>
  <c r="K58" i="17"/>
  <c r="G58" i="17"/>
  <c r="C58" i="17"/>
  <c r="O57" i="17"/>
  <c r="K57" i="17"/>
  <c r="G57" i="17"/>
  <c r="C57" i="17"/>
  <c r="O56" i="17"/>
  <c r="K56" i="17"/>
  <c r="G56" i="17"/>
  <c r="C56" i="17"/>
  <c r="O55" i="17"/>
  <c r="K55" i="17"/>
  <c r="G55" i="17"/>
  <c r="C55" i="17"/>
  <c r="O54" i="17"/>
  <c r="K54" i="17"/>
  <c r="G54" i="17"/>
  <c r="C54" i="17"/>
  <c r="O53" i="17"/>
  <c r="K53" i="17"/>
  <c r="G53" i="17"/>
  <c r="C53" i="17"/>
  <c r="O52" i="17"/>
  <c r="K52" i="17"/>
  <c r="G52" i="17"/>
  <c r="C52" i="17"/>
  <c r="O51" i="17"/>
  <c r="K51" i="17"/>
  <c r="G51" i="17"/>
  <c r="C51" i="17"/>
  <c r="O50" i="17"/>
  <c r="K50" i="17"/>
  <c r="G50" i="17"/>
  <c r="C50" i="17"/>
  <c r="O49" i="17"/>
  <c r="K49" i="17"/>
  <c r="G49" i="17"/>
  <c r="C49" i="17"/>
  <c r="O48" i="17"/>
  <c r="K48" i="17"/>
  <c r="G48" i="17"/>
  <c r="C48" i="17"/>
  <c r="O47" i="17"/>
  <c r="K47" i="17"/>
  <c r="G47" i="17"/>
  <c r="C47" i="17"/>
  <c r="O46" i="17"/>
  <c r="K46" i="17"/>
  <c r="G46" i="17"/>
  <c r="C46" i="17"/>
  <c r="O45" i="17"/>
  <c r="K45" i="17"/>
  <c r="G45" i="17"/>
  <c r="C45" i="17"/>
  <c r="O44" i="17"/>
  <c r="K44" i="17"/>
  <c r="G44" i="17"/>
  <c r="C44" i="17"/>
  <c r="O43" i="17"/>
  <c r="K43" i="17"/>
  <c r="G43" i="17"/>
  <c r="C43" i="17"/>
  <c r="O42" i="17"/>
  <c r="K42" i="17"/>
  <c r="G42" i="17"/>
  <c r="C42" i="17"/>
  <c r="O41" i="17"/>
  <c r="K41" i="17"/>
  <c r="G41" i="17"/>
  <c r="C41" i="17"/>
  <c r="O40" i="17"/>
  <c r="K40" i="17"/>
  <c r="G40" i="17"/>
  <c r="C40" i="17"/>
  <c r="O39" i="17"/>
  <c r="K39" i="17"/>
  <c r="G39" i="17"/>
  <c r="C39" i="17"/>
  <c r="O38" i="17"/>
  <c r="K38" i="17"/>
  <c r="G38" i="17"/>
  <c r="C38" i="17"/>
  <c r="O37" i="17"/>
  <c r="K37" i="17"/>
  <c r="G37" i="17"/>
  <c r="C37" i="17"/>
  <c r="O36" i="17"/>
  <c r="K36" i="17"/>
  <c r="G36" i="17"/>
  <c r="C36" i="17"/>
  <c r="O35" i="17"/>
  <c r="K35" i="17"/>
  <c r="G35" i="17"/>
  <c r="C35" i="17"/>
  <c r="O34" i="17"/>
  <c r="K34" i="17"/>
  <c r="G34" i="17"/>
  <c r="C34" i="17"/>
  <c r="O33" i="17"/>
  <c r="K33" i="17"/>
  <c r="G33" i="17"/>
  <c r="C33" i="17"/>
  <c r="O32" i="17"/>
  <c r="K32" i="17"/>
  <c r="G32" i="17"/>
  <c r="C32" i="17"/>
  <c r="O31" i="17"/>
  <c r="K31" i="17"/>
  <c r="G31" i="17"/>
  <c r="C31" i="17"/>
  <c r="O30" i="17"/>
  <c r="K30" i="17"/>
  <c r="G30" i="17"/>
  <c r="C30" i="17"/>
  <c r="O29" i="17"/>
  <c r="K29" i="17"/>
  <c r="G29" i="17"/>
  <c r="C29" i="17"/>
  <c r="O28" i="17"/>
  <c r="K28" i="17"/>
  <c r="G28" i="17"/>
  <c r="C28" i="17"/>
  <c r="O27" i="17"/>
  <c r="K27" i="17"/>
  <c r="G27" i="17"/>
  <c r="C27" i="17"/>
  <c r="O26" i="17"/>
  <c r="K26" i="17"/>
  <c r="G26" i="17"/>
  <c r="C26" i="17"/>
  <c r="O25" i="17"/>
  <c r="K25" i="17"/>
  <c r="G25" i="17"/>
  <c r="C25" i="17"/>
  <c r="O24" i="17"/>
  <c r="K24" i="17"/>
  <c r="G24" i="17"/>
  <c r="C24" i="17"/>
  <c r="O23" i="17"/>
  <c r="K23" i="17"/>
  <c r="G23" i="17"/>
  <c r="C23" i="17"/>
  <c r="O22" i="17"/>
  <c r="K22" i="17"/>
  <c r="G22" i="17"/>
  <c r="C22" i="17"/>
  <c r="O21" i="17"/>
  <c r="K21" i="17"/>
  <c r="G21" i="17"/>
  <c r="C21" i="17"/>
  <c r="O20" i="17"/>
  <c r="K20" i="17"/>
  <c r="G20" i="17"/>
  <c r="C20" i="17"/>
  <c r="O19" i="17"/>
  <c r="K19" i="17"/>
  <c r="G19" i="17"/>
  <c r="C19" i="17"/>
  <c r="O18" i="17"/>
  <c r="K18" i="17"/>
  <c r="G18" i="17"/>
  <c r="C18" i="17"/>
  <c r="O17" i="17"/>
  <c r="K17" i="17"/>
  <c r="G17" i="17"/>
  <c r="C17" i="17"/>
  <c r="O16" i="17"/>
  <c r="K16" i="17"/>
  <c r="G16" i="17"/>
  <c r="C16" i="17"/>
  <c r="O15" i="17"/>
  <c r="K15" i="17"/>
  <c r="G15" i="17"/>
  <c r="C15" i="17"/>
  <c r="O14" i="17"/>
  <c r="K14" i="17"/>
  <c r="G14" i="17"/>
  <c r="C14" i="17"/>
  <c r="O13" i="17"/>
  <c r="K13" i="17"/>
  <c r="G13" i="17"/>
  <c r="C13" i="17"/>
  <c r="O12" i="17"/>
  <c r="K12" i="17"/>
  <c r="G12" i="17"/>
  <c r="C12" i="17"/>
  <c r="O11" i="17"/>
  <c r="K11" i="17"/>
  <c r="G11" i="17"/>
  <c r="C11" i="17"/>
  <c r="O10" i="17"/>
  <c r="K10" i="17"/>
  <c r="G10" i="17"/>
  <c r="C10" i="17"/>
  <c r="O9" i="17"/>
  <c r="K9" i="17"/>
  <c r="H9" i="17"/>
  <c r="I9" i="17" s="1"/>
  <c r="G9" i="17"/>
  <c r="C9" i="17"/>
  <c r="P8" i="17"/>
  <c r="Q8" i="17" s="1"/>
  <c r="O8" i="17"/>
  <c r="L8" i="17"/>
  <c r="L9" i="17" s="1"/>
  <c r="K8" i="17"/>
  <c r="H8" i="17"/>
  <c r="I8" i="17" s="1"/>
  <c r="G8" i="17"/>
  <c r="E8" i="17"/>
  <c r="D8" i="17"/>
  <c r="D9" i="17" s="1"/>
  <c r="D10" i="17" s="1"/>
  <c r="D11" i="17" s="1"/>
  <c r="D12" i="17" s="1"/>
  <c r="D13" i="17" s="1"/>
  <c r="D14" i="17" s="1"/>
  <c r="D15" i="17" s="1"/>
  <c r="C8" i="17"/>
  <c r="W145" i="14"/>
  <c r="T145" i="14"/>
  <c r="Q145" i="14"/>
  <c r="N145" i="14"/>
  <c r="K145" i="14"/>
  <c r="F145" i="14"/>
  <c r="W102" i="14"/>
  <c r="T102" i="14"/>
  <c r="Q102" i="14"/>
  <c r="N102" i="14"/>
  <c r="K102" i="14"/>
  <c r="F102" i="14"/>
  <c r="W96" i="14"/>
  <c r="T96" i="14"/>
  <c r="Q96" i="14"/>
  <c r="N96" i="14"/>
  <c r="K96" i="14"/>
  <c r="F96" i="14"/>
  <c r="W141" i="14"/>
  <c r="T141" i="14"/>
  <c r="Q141" i="14"/>
  <c r="N141" i="14"/>
  <c r="K141" i="14"/>
  <c r="F141" i="14"/>
  <c r="W82" i="14"/>
  <c r="T82" i="14"/>
  <c r="Q82" i="14"/>
  <c r="N82" i="14"/>
  <c r="K82" i="14"/>
  <c r="F82" i="14"/>
  <c r="W111" i="14"/>
  <c r="T111" i="14"/>
  <c r="Q111" i="14"/>
  <c r="N111" i="14"/>
  <c r="K111" i="14"/>
  <c r="F111" i="14"/>
  <c r="W137" i="14"/>
  <c r="T137" i="14"/>
  <c r="Q137" i="14"/>
  <c r="N137" i="14"/>
  <c r="K137" i="14"/>
  <c r="F137" i="14"/>
  <c r="W78" i="14"/>
  <c r="T78" i="14"/>
  <c r="Q78" i="14"/>
  <c r="N78" i="14"/>
  <c r="K78" i="14"/>
  <c r="F78" i="14"/>
  <c r="W57" i="14"/>
  <c r="T57" i="14"/>
  <c r="Q57" i="14"/>
  <c r="N57" i="14"/>
  <c r="K57" i="14"/>
  <c r="F57" i="14"/>
  <c r="W54" i="14"/>
  <c r="T54" i="14"/>
  <c r="Q54" i="14"/>
  <c r="N54" i="14"/>
  <c r="K54" i="14"/>
  <c r="F54" i="14"/>
  <c r="W52" i="14"/>
  <c r="T52" i="14"/>
  <c r="Q52" i="14"/>
  <c r="N52" i="14"/>
  <c r="K52" i="14"/>
  <c r="F52" i="14"/>
  <c r="W118" i="14"/>
  <c r="T118" i="14"/>
  <c r="Q118" i="14"/>
  <c r="N118" i="14"/>
  <c r="K118" i="14"/>
  <c r="F118" i="14"/>
  <c r="W130" i="14"/>
  <c r="T130" i="14"/>
  <c r="Q130" i="14"/>
  <c r="N130" i="14"/>
  <c r="K130" i="14"/>
  <c r="F130" i="14"/>
  <c r="W95" i="14"/>
  <c r="T95" i="14"/>
  <c r="Q95" i="14"/>
  <c r="N95" i="14"/>
  <c r="K95" i="14"/>
  <c r="F95" i="14"/>
  <c r="W73" i="14"/>
  <c r="T73" i="14"/>
  <c r="Q73" i="14"/>
  <c r="N73" i="14"/>
  <c r="K73" i="14"/>
  <c r="F73" i="14"/>
  <c r="W29" i="14"/>
  <c r="T29" i="14"/>
  <c r="Q29" i="14"/>
  <c r="N29" i="14"/>
  <c r="K29" i="14"/>
  <c r="F29" i="14"/>
  <c r="W70" i="14"/>
  <c r="T70" i="14"/>
  <c r="Q70" i="14"/>
  <c r="N70" i="14"/>
  <c r="K70" i="14"/>
  <c r="F70" i="14"/>
  <c r="W53" i="14"/>
  <c r="T53" i="14"/>
  <c r="Q53" i="14"/>
  <c r="N53" i="14"/>
  <c r="K53" i="14"/>
  <c r="F53" i="14"/>
  <c r="W101" i="14"/>
  <c r="T101" i="14"/>
  <c r="Q101" i="14"/>
  <c r="N101" i="14"/>
  <c r="K101" i="14"/>
  <c r="F101" i="14"/>
  <c r="W103" i="14"/>
  <c r="T103" i="14"/>
  <c r="Q103" i="14"/>
  <c r="N103" i="14"/>
  <c r="K103" i="14"/>
  <c r="F103" i="14"/>
  <c r="W43" i="14"/>
  <c r="T43" i="14"/>
  <c r="Q43" i="14"/>
  <c r="N43" i="14"/>
  <c r="K43" i="14"/>
  <c r="F43" i="14"/>
  <c r="W129" i="14"/>
  <c r="T129" i="14"/>
  <c r="Q129" i="14"/>
  <c r="N129" i="14"/>
  <c r="K129" i="14"/>
  <c r="F129" i="14"/>
  <c r="W88" i="14"/>
  <c r="T88" i="14"/>
  <c r="Q88" i="14"/>
  <c r="N88" i="14"/>
  <c r="K88" i="14"/>
  <c r="F88" i="14"/>
  <c r="W48" i="14"/>
  <c r="T48" i="14"/>
  <c r="Q48" i="14"/>
  <c r="N48" i="14"/>
  <c r="K48" i="14"/>
  <c r="F48" i="14"/>
  <c r="W93" i="14"/>
  <c r="T93" i="14"/>
  <c r="Q93" i="14"/>
  <c r="N93" i="14"/>
  <c r="K93" i="14"/>
  <c r="F93" i="14"/>
  <c r="W92" i="14"/>
  <c r="T92" i="14"/>
  <c r="Q92" i="14"/>
  <c r="N92" i="14"/>
  <c r="K92" i="14"/>
  <c r="F92" i="14"/>
  <c r="W31" i="14"/>
  <c r="T31" i="14"/>
  <c r="Q31" i="14"/>
  <c r="N31" i="14"/>
  <c r="K31" i="14"/>
  <c r="F31" i="14"/>
  <c r="W22" i="14"/>
  <c r="T22" i="14"/>
  <c r="Q22" i="14"/>
  <c r="N22" i="14"/>
  <c r="K22" i="14"/>
  <c r="F22" i="14"/>
  <c r="W113" i="14"/>
  <c r="T113" i="14"/>
  <c r="Q113" i="14"/>
  <c r="N113" i="14"/>
  <c r="K113" i="14"/>
  <c r="F113" i="14"/>
  <c r="W147" i="14"/>
  <c r="T147" i="14"/>
  <c r="Q147" i="14"/>
  <c r="N147" i="14"/>
  <c r="K147" i="14"/>
  <c r="F147" i="14"/>
  <c r="W144" i="14"/>
  <c r="T144" i="14"/>
  <c r="Q144" i="14"/>
  <c r="N144" i="14"/>
  <c r="K144" i="14"/>
  <c r="F144" i="14"/>
  <c r="W142" i="14"/>
  <c r="T142" i="14"/>
  <c r="Q142" i="14"/>
  <c r="N142" i="14"/>
  <c r="K142" i="14"/>
  <c r="F142" i="14"/>
  <c r="W139" i="14"/>
  <c r="T139" i="14"/>
  <c r="Q139" i="14"/>
  <c r="N139" i="14"/>
  <c r="K139" i="14"/>
  <c r="F139" i="14"/>
  <c r="W150" i="14"/>
  <c r="T150" i="14"/>
  <c r="Q150" i="14"/>
  <c r="N150" i="14"/>
  <c r="K150" i="14"/>
  <c r="F150" i="14"/>
  <c r="W46" i="14"/>
  <c r="T46" i="14"/>
  <c r="Q46" i="14"/>
  <c r="N46" i="14"/>
  <c r="K46" i="14"/>
  <c r="F46" i="14"/>
  <c r="W124" i="14"/>
  <c r="T124" i="14"/>
  <c r="Q124" i="14"/>
  <c r="N124" i="14"/>
  <c r="K124" i="14"/>
  <c r="F124" i="14"/>
  <c r="W33" i="14"/>
  <c r="T33" i="14"/>
  <c r="Q33" i="14"/>
  <c r="N33" i="14"/>
  <c r="K33" i="14"/>
  <c r="F33" i="14"/>
  <c r="W80" i="14"/>
  <c r="T80" i="14"/>
  <c r="Q80" i="14"/>
  <c r="N80" i="14"/>
  <c r="K80" i="14"/>
  <c r="F80" i="14"/>
  <c r="W36" i="14"/>
  <c r="T36" i="14"/>
  <c r="Q36" i="14"/>
  <c r="N36" i="14"/>
  <c r="K36" i="14"/>
  <c r="F36" i="14"/>
  <c r="W18" i="14"/>
  <c r="T18" i="14"/>
  <c r="Q18" i="14"/>
  <c r="N18" i="14"/>
  <c r="K18" i="14"/>
  <c r="F18" i="14"/>
  <c r="W149" i="14"/>
  <c r="T149" i="14"/>
  <c r="Q149" i="14"/>
  <c r="N149" i="14"/>
  <c r="K149" i="14"/>
  <c r="F149" i="14"/>
  <c r="W146" i="14"/>
  <c r="T146" i="14"/>
  <c r="Q146" i="14"/>
  <c r="N146" i="14"/>
  <c r="K146" i="14"/>
  <c r="F146" i="14"/>
  <c r="W131" i="14"/>
  <c r="T131" i="14"/>
  <c r="Q131" i="14"/>
  <c r="N131" i="14"/>
  <c r="K131" i="14"/>
  <c r="F131" i="14"/>
  <c r="W126" i="14"/>
  <c r="T126" i="14"/>
  <c r="Q126" i="14"/>
  <c r="N126" i="14"/>
  <c r="K126" i="14"/>
  <c r="F126" i="14"/>
  <c r="W122" i="14"/>
  <c r="T122" i="14"/>
  <c r="Q122" i="14"/>
  <c r="N122" i="14"/>
  <c r="K122" i="14"/>
  <c r="F122" i="14"/>
  <c r="W136" i="14"/>
  <c r="T136" i="14"/>
  <c r="Q136" i="14"/>
  <c r="N136" i="14"/>
  <c r="K136" i="14"/>
  <c r="F136" i="14"/>
  <c r="W148" i="14"/>
  <c r="T148" i="14"/>
  <c r="Q148" i="14"/>
  <c r="N148" i="14"/>
  <c r="K148" i="14"/>
  <c r="F148" i="14"/>
  <c r="W105" i="14"/>
  <c r="T105" i="14"/>
  <c r="Q105" i="14"/>
  <c r="N105" i="14"/>
  <c r="K105" i="14"/>
  <c r="F105" i="14"/>
  <c r="W140" i="14"/>
  <c r="T140" i="14"/>
  <c r="Q140" i="14"/>
  <c r="N140" i="14"/>
  <c r="K140" i="14"/>
  <c r="F140" i="14"/>
  <c r="W37" i="14"/>
  <c r="T37" i="14"/>
  <c r="Q37" i="14"/>
  <c r="N37" i="14"/>
  <c r="K37" i="14"/>
  <c r="F37" i="14"/>
  <c r="W20" i="14"/>
  <c r="T20" i="14"/>
  <c r="Q20" i="14"/>
  <c r="N20" i="14"/>
  <c r="K20" i="14"/>
  <c r="F20" i="14"/>
  <c r="W135" i="14"/>
  <c r="T135" i="14"/>
  <c r="Q135" i="14"/>
  <c r="N135" i="14"/>
  <c r="K135" i="14"/>
  <c r="F135" i="14"/>
  <c r="W128" i="14"/>
  <c r="T128" i="14"/>
  <c r="Q128" i="14"/>
  <c r="N128" i="14"/>
  <c r="K128" i="14"/>
  <c r="F128" i="14"/>
  <c r="W30" i="14"/>
  <c r="T30" i="14"/>
  <c r="Q30" i="14"/>
  <c r="N30" i="14"/>
  <c r="K30" i="14"/>
  <c r="F30" i="14"/>
  <c r="W79" i="14"/>
  <c r="T79" i="14"/>
  <c r="Q79" i="14"/>
  <c r="N79" i="14"/>
  <c r="K79" i="14"/>
  <c r="F79" i="14"/>
  <c r="W81" i="14"/>
  <c r="T81" i="14"/>
  <c r="Q81" i="14"/>
  <c r="N81" i="14"/>
  <c r="K81" i="14"/>
  <c r="F81" i="14"/>
  <c r="W50" i="14"/>
  <c r="T50" i="14"/>
  <c r="Q50" i="14"/>
  <c r="N50" i="14"/>
  <c r="K50" i="14"/>
  <c r="F50" i="14"/>
  <c r="W84" i="14"/>
  <c r="T84" i="14"/>
  <c r="Q84" i="14"/>
  <c r="N84" i="14"/>
  <c r="K84" i="14"/>
  <c r="F84" i="14"/>
  <c r="W127" i="14"/>
  <c r="T127" i="14"/>
  <c r="Q127" i="14"/>
  <c r="N127" i="14"/>
  <c r="K127" i="14"/>
  <c r="F127" i="14"/>
  <c r="W90" i="14"/>
  <c r="T90" i="14"/>
  <c r="Q90" i="14"/>
  <c r="N90" i="14"/>
  <c r="K90" i="14"/>
  <c r="F90" i="14"/>
  <c r="W28" i="14"/>
  <c r="T28" i="14"/>
  <c r="Q28" i="14"/>
  <c r="N28" i="14"/>
  <c r="K28" i="14"/>
  <c r="F28" i="14"/>
  <c r="W86" i="14"/>
  <c r="T86" i="14"/>
  <c r="Q86" i="14"/>
  <c r="N86" i="14"/>
  <c r="K86" i="14"/>
  <c r="F86" i="14"/>
  <c r="W134" i="14"/>
  <c r="T134" i="14"/>
  <c r="Q134" i="14"/>
  <c r="N134" i="14"/>
  <c r="K134" i="14"/>
  <c r="F134" i="14"/>
  <c r="W120" i="14"/>
  <c r="T120" i="14"/>
  <c r="Q120" i="14"/>
  <c r="N120" i="14"/>
  <c r="K120" i="14"/>
  <c r="F120" i="14"/>
  <c r="W61" i="14"/>
  <c r="T61" i="14"/>
  <c r="Q61" i="14"/>
  <c r="N61" i="14"/>
  <c r="K61" i="14"/>
  <c r="F61" i="14"/>
  <c r="W34" i="14"/>
  <c r="T34" i="14"/>
  <c r="Q34" i="14"/>
  <c r="N34" i="14"/>
  <c r="K34" i="14"/>
  <c r="F34" i="14"/>
  <c r="W47" i="14"/>
  <c r="T47" i="14"/>
  <c r="Q47" i="14"/>
  <c r="N47" i="14"/>
  <c r="K47" i="14"/>
  <c r="F47" i="14"/>
  <c r="W14" i="14"/>
  <c r="T14" i="14"/>
  <c r="Q14" i="14"/>
  <c r="N14" i="14"/>
  <c r="K14" i="14"/>
  <c r="F14" i="14"/>
  <c r="W40" i="14"/>
  <c r="T40" i="14"/>
  <c r="Q40" i="14"/>
  <c r="N40" i="14"/>
  <c r="K40" i="14"/>
  <c r="F40" i="14"/>
  <c r="W121" i="14"/>
  <c r="T121" i="14"/>
  <c r="Q121" i="14"/>
  <c r="N121" i="14"/>
  <c r="K121" i="14"/>
  <c r="F121" i="14"/>
  <c r="W106" i="14"/>
  <c r="T106" i="14"/>
  <c r="Q106" i="14"/>
  <c r="N106" i="14"/>
  <c r="K106" i="14"/>
  <c r="F106" i="14"/>
  <c r="W10" i="14"/>
  <c r="T10" i="14"/>
  <c r="Q10" i="14"/>
  <c r="N10" i="14"/>
  <c r="K10" i="14"/>
  <c r="F10" i="14"/>
  <c r="W39" i="14"/>
  <c r="T39" i="14"/>
  <c r="Q39" i="14"/>
  <c r="N39" i="14"/>
  <c r="K39" i="14"/>
  <c r="F39" i="14"/>
  <c r="W64" i="14"/>
  <c r="T64" i="14"/>
  <c r="Q64" i="14"/>
  <c r="N64" i="14"/>
  <c r="K64" i="14"/>
  <c r="F64" i="14"/>
  <c r="W69" i="14"/>
  <c r="T69" i="14"/>
  <c r="Q69" i="14"/>
  <c r="N69" i="14"/>
  <c r="K69" i="14"/>
  <c r="F69" i="14"/>
  <c r="W56" i="14"/>
  <c r="T56" i="14"/>
  <c r="Q56" i="14"/>
  <c r="N56" i="14"/>
  <c r="K56" i="14"/>
  <c r="F56" i="14"/>
  <c r="W99" i="14"/>
  <c r="T99" i="14"/>
  <c r="Q99" i="14"/>
  <c r="N99" i="14"/>
  <c r="K99" i="14"/>
  <c r="F99" i="14"/>
  <c r="W62" i="14"/>
  <c r="T62" i="14"/>
  <c r="Q62" i="14"/>
  <c r="N62" i="14"/>
  <c r="K62" i="14"/>
  <c r="F62" i="14"/>
  <c r="W9" i="14"/>
  <c r="T9" i="14"/>
  <c r="Q9" i="14"/>
  <c r="N9" i="14"/>
  <c r="K9" i="14"/>
  <c r="F9" i="14"/>
  <c r="W119" i="14"/>
  <c r="T119" i="14"/>
  <c r="Q119" i="14"/>
  <c r="N119" i="14"/>
  <c r="K119" i="14"/>
  <c r="F119" i="14"/>
  <c r="W66" i="14"/>
  <c r="T66" i="14"/>
  <c r="Q66" i="14"/>
  <c r="N66" i="14"/>
  <c r="K66" i="14"/>
  <c r="F66" i="14"/>
  <c r="W24" i="14"/>
  <c r="T24" i="14"/>
  <c r="Q24" i="14"/>
  <c r="N24" i="14"/>
  <c r="K24" i="14"/>
  <c r="F24" i="14"/>
  <c r="W51" i="14"/>
  <c r="T51" i="14"/>
  <c r="Q51" i="14"/>
  <c r="N51" i="14"/>
  <c r="K51" i="14"/>
  <c r="F51" i="14"/>
  <c r="W67" i="14"/>
  <c r="T67" i="14"/>
  <c r="Q67" i="14"/>
  <c r="N67" i="14"/>
  <c r="K67" i="14"/>
  <c r="F67" i="14"/>
  <c r="W11" i="14"/>
  <c r="T11" i="14"/>
  <c r="Q11" i="14"/>
  <c r="N11" i="14"/>
  <c r="K11" i="14"/>
  <c r="F11" i="14"/>
  <c r="W58" i="14"/>
  <c r="T58" i="14"/>
  <c r="Q58" i="14"/>
  <c r="N58" i="14"/>
  <c r="K58" i="14"/>
  <c r="F58" i="14"/>
  <c r="W45" i="14"/>
  <c r="T45" i="14"/>
  <c r="Q45" i="14"/>
  <c r="N45" i="14"/>
  <c r="K45" i="14"/>
  <c r="F45" i="14"/>
  <c r="W63" i="14"/>
  <c r="T63" i="14"/>
  <c r="Q63" i="14"/>
  <c r="N63" i="14"/>
  <c r="K63" i="14"/>
  <c r="F63" i="14"/>
  <c r="W109" i="14"/>
  <c r="T109" i="14"/>
  <c r="Q109" i="14"/>
  <c r="N109" i="14"/>
  <c r="K109" i="14"/>
  <c r="F109" i="14"/>
  <c r="W125" i="14"/>
  <c r="T125" i="14"/>
  <c r="Q125" i="14"/>
  <c r="N125" i="14"/>
  <c r="K125" i="14"/>
  <c r="F125" i="14"/>
  <c r="W23" i="14"/>
  <c r="T23" i="14"/>
  <c r="Q23" i="14"/>
  <c r="N23" i="14"/>
  <c r="K23" i="14"/>
  <c r="F23" i="14"/>
  <c r="W35" i="14"/>
  <c r="T35" i="14"/>
  <c r="Q35" i="14"/>
  <c r="N35" i="14"/>
  <c r="K35" i="14"/>
  <c r="F35" i="14"/>
  <c r="W74" i="14"/>
  <c r="T74" i="14"/>
  <c r="Q74" i="14"/>
  <c r="N74" i="14"/>
  <c r="K74" i="14"/>
  <c r="F74" i="14"/>
  <c r="W76" i="14"/>
  <c r="T76" i="14"/>
  <c r="Q76" i="14"/>
  <c r="N76" i="14"/>
  <c r="K76" i="14"/>
  <c r="F76" i="14"/>
  <c r="W32" i="14"/>
  <c r="T32" i="14"/>
  <c r="Q32" i="14"/>
  <c r="N32" i="14"/>
  <c r="K32" i="14"/>
  <c r="F32" i="14"/>
  <c r="W116" i="14"/>
  <c r="T116" i="14"/>
  <c r="Q116" i="14"/>
  <c r="N116" i="14"/>
  <c r="K116" i="14"/>
  <c r="F116" i="14"/>
  <c r="W25" i="14"/>
  <c r="T25" i="14"/>
  <c r="Q25" i="14"/>
  <c r="N25" i="14"/>
  <c r="K25" i="14"/>
  <c r="F25" i="14"/>
  <c r="W132" i="14"/>
  <c r="T132" i="14"/>
  <c r="Q132" i="14"/>
  <c r="N132" i="14"/>
  <c r="K132" i="14"/>
  <c r="F132" i="14"/>
  <c r="W60" i="14"/>
  <c r="T60" i="14"/>
  <c r="Q60" i="14"/>
  <c r="N60" i="14"/>
  <c r="K60" i="14"/>
  <c r="F60" i="14"/>
  <c r="W100" i="14"/>
  <c r="T100" i="14"/>
  <c r="Q100" i="14"/>
  <c r="N100" i="14"/>
  <c r="K100" i="14"/>
  <c r="F100" i="14"/>
  <c r="W85" i="14"/>
  <c r="T85" i="14"/>
  <c r="Q85" i="14"/>
  <c r="N85" i="14"/>
  <c r="K85" i="14"/>
  <c r="F85" i="14"/>
  <c r="W41" i="14"/>
  <c r="T41" i="14"/>
  <c r="Q41" i="14"/>
  <c r="N41" i="14"/>
  <c r="K41" i="14"/>
  <c r="F41" i="14"/>
  <c r="W27" i="14"/>
  <c r="T27" i="14"/>
  <c r="Q27" i="14"/>
  <c r="N27" i="14"/>
  <c r="K27" i="14"/>
  <c r="F27" i="14"/>
  <c r="W104" i="14"/>
  <c r="T104" i="14"/>
  <c r="Q104" i="14"/>
  <c r="N104" i="14"/>
  <c r="K104" i="14"/>
  <c r="F104" i="14"/>
  <c r="W138" i="14"/>
  <c r="T138" i="14"/>
  <c r="Q138" i="14"/>
  <c r="N138" i="14"/>
  <c r="K138" i="14"/>
  <c r="F138" i="14"/>
  <c r="W89" i="14"/>
  <c r="T89" i="14"/>
  <c r="Q89" i="14"/>
  <c r="N89" i="14"/>
  <c r="K89" i="14"/>
  <c r="F89" i="14"/>
  <c r="W77" i="14"/>
  <c r="T77" i="14"/>
  <c r="Q77" i="14"/>
  <c r="N77" i="14"/>
  <c r="K77" i="14"/>
  <c r="F77" i="14"/>
  <c r="W97" i="14"/>
  <c r="T97" i="14"/>
  <c r="Q97" i="14"/>
  <c r="N97" i="14"/>
  <c r="K97" i="14"/>
  <c r="F97" i="14"/>
  <c r="W143" i="14"/>
  <c r="T143" i="14"/>
  <c r="Q143" i="14"/>
  <c r="N143" i="14"/>
  <c r="K143" i="14"/>
  <c r="F143" i="14"/>
  <c r="W16" i="14"/>
  <c r="T16" i="14"/>
  <c r="Q16" i="14"/>
  <c r="N16" i="14"/>
  <c r="K16" i="14"/>
  <c r="F16" i="14"/>
  <c r="W38" i="14"/>
  <c r="T38" i="14"/>
  <c r="Q38" i="14"/>
  <c r="N38" i="14"/>
  <c r="K38" i="14"/>
  <c r="F38" i="14"/>
  <c r="W72" i="14"/>
  <c r="T72" i="14"/>
  <c r="Q72" i="14"/>
  <c r="N72" i="14"/>
  <c r="K72" i="14"/>
  <c r="F72" i="14"/>
  <c r="W12" i="14"/>
  <c r="T12" i="14"/>
  <c r="Q12" i="14"/>
  <c r="N12" i="14"/>
  <c r="K12" i="14"/>
  <c r="F12" i="14"/>
  <c r="W75" i="14"/>
  <c r="T75" i="14"/>
  <c r="Q75" i="14"/>
  <c r="N75" i="14"/>
  <c r="K75" i="14"/>
  <c r="F75" i="14"/>
  <c r="W94" i="14"/>
  <c r="T94" i="14"/>
  <c r="Q94" i="14"/>
  <c r="N94" i="14"/>
  <c r="K94" i="14"/>
  <c r="F94" i="14"/>
  <c r="W87" i="14"/>
  <c r="T87" i="14"/>
  <c r="Q87" i="14"/>
  <c r="N87" i="14"/>
  <c r="K87" i="14"/>
  <c r="F87" i="14"/>
  <c r="W26" i="14"/>
  <c r="T26" i="14"/>
  <c r="Q26" i="14"/>
  <c r="N26" i="14"/>
  <c r="K26" i="14"/>
  <c r="F26" i="14"/>
  <c r="W21" i="14"/>
  <c r="T21" i="14"/>
  <c r="Q21" i="14"/>
  <c r="N21" i="14"/>
  <c r="K21" i="14"/>
  <c r="F21" i="14"/>
  <c r="W117" i="14"/>
  <c r="T117" i="14"/>
  <c r="Q117" i="14"/>
  <c r="N117" i="14"/>
  <c r="K117" i="14"/>
  <c r="F117" i="14"/>
  <c r="W19" i="14"/>
  <c r="T19" i="14"/>
  <c r="Q19" i="14"/>
  <c r="N19" i="14"/>
  <c r="K19" i="14"/>
  <c r="F19" i="14"/>
  <c r="W115" i="14"/>
  <c r="T115" i="14"/>
  <c r="Q115" i="14"/>
  <c r="N115" i="14"/>
  <c r="K115" i="14"/>
  <c r="F115" i="14"/>
  <c r="W83" i="14"/>
  <c r="T83" i="14"/>
  <c r="Q83" i="14"/>
  <c r="N83" i="14"/>
  <c r="K83" i="14"/>
  <c r="F83" i="14"/>
  <c r="W68" i="14"/>
  <c r="T68" i="14"/>
  <c r="Q68" i="14"/>
  <c r="N68" i="14"/>
  <c r="K68" i="14"/>
  <c r="F68" i="14"/>
  <c r="W55" i="14"/>
  <c r="T55" i="14"/>
  <c r="Q55" i="14"/>
  <c r="N55" i="14"/>
  <c r="K55" i="14"/>
  <c r="F55" i="14"/>
  <c r="W123" i="14"/>
  <c r="T123" i="14"/>
  <c r="Q123" i="14"/>
  <c r="N123" i="14"/>
  <c r="K123" i="14"/>
  <c r="F123" i="14"/>
  <c r="W112" i="14"/>
  <c r="T112" i="14"/>
  <c r="Q112" i="14"/>
  <c r="N112" i="14"/>
  <c r="K112" i="14"/>
  <c r="F112" i="14"/>
  <c r="W107" i="14"/>
  <c r="T107" i="14"/>
  <c r="Q107" i="14"/>
  <c r="N107" i="14"/>
  <c r="K107" i="14"/>
  <c r="F107" i="14"/>
  <c r="W71" i="14"/>
  <c r="T71" i="14"/>
  <c r="Q71" i="14"/>
  <c r="N71" i="14"/>
  <c r="K71" i="14"/>
  <c r="F71" i="14"/>
  <c r="W91" i="14"/>
  <c r="T91" i="14"/>
  <c r="Q91" i="14"/>
  <c r="N91" i="14"/>
  <c r="K91" i="14"/>
  <c r="F91" i="14"/>
  <c r="W42" i="14"/>
  <c r="T42" i="14"/>
  <c r="Q42" i="14"/>
  <c r="N42" i="14"/>
  <c r="K42" i="14"/>
  <c r="F42" i="14"/>
  <c r="W65" i="14"/>
  <c r="T65" i="14"/>
  <c r="Q65" i="14"/>
  <c r="N65" i="14"/>
  <c r="K65" i="14"/>
  <c r="F65" i="14"/>
  <c r="W59" i="14"/>
  <c r="T59" i="14"/>
  <c r="Q59" i="14"/>
  <c r="N59" i="14"/>
  <c r="K59" i="14"/>
  <c r="F59" i="14"/>
  <c r="W49" i="14"/>
  <c r="T49" i="14"/>
  <c r="Q49" i="14"/>
  <c r="N49" i="14"/>
  <c r="K49" i="14"/>
  <c r="F49" i="14"/>
  <c r="W98" i="14"/>
  <c r="T98" i="14"/>
  <c r="Q98" i="14"/>
  <c r="N98" i="14"/>
  <c r="K98" i="14"/>
  <c r="F98" i="14"/>
  <c r="W110" i="14"/>
  <c r="T110" i="14"/>
  <c r="Q110" i="14"/>
  <c r="N110" i="14"/>
  <c r="K110" i="14"/>
  <c r="F110" i="14"/>
  <c r="W44" i="14"/>
  <c r="T44" i="14"/>
  <c r="Q44" i="14"/>
  <c r="N44" i="14"/>
  <c r="K44" i="14"/>
  <c r="F44" i="14"/>
  <c r="W108" i="14"/>
  <c r="T108" i="14"/>
  <c r="Q108" i="14"/>
  <c r="N108" i="14"/>
  <c r="K108" i="14"/>
  <c r="F108" i="14"/>
  <c r="W133" i="14"/>
  <c r="T133" i="14"/>
  <c r="Q133" i="14"/>
  <c r="N133" i="14"/>
  <c r="K133" i="14"/>
  <c r="F133" i="14"/>
  <c r="W8" i="14"/>
  <c r="T8" i="14"/>
  <c r="Q8" i="14"/>
  <c r="N8" i="14"/>
  <c r="K8" i="14"/>
  <c r="F8" i="14"/>
  <c r="W17" i="14"/>
  <c r="T17" i="14"/>
  <c r="Q17" i="14"/>
  <c r="N17" i="14"/>
  <c r="K17" i="14"/>
  <c r="F17" i="14"/>
  <c r="W7" i="14"/>
  <c r="T7" i="14"/>
  <c r="Q7" i="14"/>
  <c r="N7" i="14"/>
  <c r="K7" i="14"/>
  <c r="F7" i="14"/>
  <c r="W114" i="14"/>
  <c r="T114" i="14"/>
  <c r="Q114" i="14"/>
  <c r="N114" i="14"/>
  <c r="K114" i="14"/>
  <c r="F114" i="14"/>
  <c r="W13" i="14"/>
  <c r="T13" i="14"/>
  <c r="Q13" i="14"/>
  <c r="N13" i="14"/>
  <c r="K13" i="14"/>
  <c r="F13" i="14"/>
  <c r="W15" i="14"/>
  <c r="T15" i="14"/>
  <c r="Q15" i="14"/>
  <c r="N15" i="14"/>
  <c r="K15" i="14"/>
  <c r="F15" i="14"/>
  <c r="W140" i="5"/>
  <c r="T140" i="5"/>
  <c r="Q140" i="5"/>
  <c r="N140" i="5"/>
  <c r="K140" i="5"/>
  <c r="F140" i="5"/>
  <c r="W150" i="5"/>
  <c r="T150" i="5"/>
  <c r="Q150" i="5"/>
  <c r="N150" i="5"/>
  <c r="K150" i="5"/>
  <c r="F150" i="5"/>
  <c r="W149" i="5"/>
  <c r="T149" i="5"/>
  <c r="Q149" i="5"/>
  <c r="N149" i="5"/>
  <c r="K149" i="5"/>
  <c r="F149" i="5"/>
  <c r="W148" i="5"/>
  <c r="T148" i="5"/>
  <c r="Q148" i="5"/>
  <c r="N148" i="5"/>
  <c r="K148" i="5"/>
  <c r="F148" i="5"/>
  <c r="W98" i="5"/>
  <c r="T98" i="5"/>
  <c r="Q98" i="5"/>
  <c r="N98" i="5"/>
  <c r="K98" i="5"/>
  <c r="F98" i="5"/>
  <c r="W66" i="5"/>
  <c r="T66" i="5"/>
  <c r="Q66" i="5"/>
  <c r="N66" i="5"/>
  <c r="K66" i="5"/>
  <c r="F66" i="5"/>
  <c r="W132" i="5"/>
  <c r="T132" i="5"/>
  <c r="Q132" i="5"/>
  <c r="N132" i="5"/>
  <c r="K132" i="5"/>
  <c r="F132" i="5"/>
  <c r="W52" i="5"/>
  <c r="T52" i="5"/>
  <c r="Q52" i="5"/>
  <c r="N52" i="5"/>
  <c r="K52" i="5"/>
  <c r="F52" i="5"/>
  <c r="W32" i="5"/>
  <c r="T32" i="5"/>
  <c r="Q32" i="5"/>
  <c r="N32" i="5"/>
  <c r="K32" i="5"/>
  <c r="F32" i="5"/>
  <c r="W72" i="5"/>
  <c r="T72" i="5"/>
  <c r="Q72" i="5"/>
  <c r="N72" i="5"/>
  <c r="K72" i="5"/>
  <c r="F72" i="5"/>
  <c r="W64" i="5"/>
  <c r="T64" i="5"/>
  <c r="Q64" i="5"/>
  <c r="N64" i="5"/>
  <c r="K64" i="5"/>
  <c r="F64" i="5"/>
  <c r="W118" i="5"/>
  <c r="T118" i="5"/>
  <c r="Q118" i="5"/>
  <c r="N118" i="5"/>
  <c r="K118" i="5"/>
  <c r="F118" i="5"/>
  <c r="W131" i="5"/>
  <c r="T131" i="5"/>
  <c r="Q131" i="5"/>
  <c r="N131" i="5"/>
  <c r="K131" i="5"/>
  <c r="F131" i="5"/>
  <c r="W108" i="5"/>
  <c r="T108" i="5"/>
  <c r="Q108" i="5"/>
  <c r="N108" i="5"/>
  <c r="K108" i="5"/>
  <c r="F108" i="5"/>
  <c r="W75" i="5"/>
  <c r="T75" i="5"/>
  <c r="Q75" i="5"/>
  <c r="N75" i="5"/>
  <c r="K75" i="5"/>
  <c r="F75" i="5"/>
  <c r="W38" i="5"/>
  <c r="T38" i="5"/>
  <c r="Q38" i="5"/>
  <c r="N38" i="5"/>
  <c r="K38" i="5"/>
  <c r="F38" i="5"/>
  <c r="W78" i="5"/>
  <c r="T78" i="5"/>
  <c r="Q78" i="5"/>
  <c r="N78" i="5"/>
  <c r="K78" i="5"/>
  <c r="F78" i="5"/>
  <c r="W39" i="5"/>
  <c r="T39" i="5"/>
  <c r="Q39" i="5"/>
  <c r="N39" i="5"/>
  <c r="K39" i="5"/>
  <c r="F39" i="5"/>
  <c r="W74" i="5"/>
  <c r="T74" i="5"/>
  <c r="Q74" i="5"/>
  <c r="N74" i="5"/>
  <c r="K74" i="5"/>
  <c r="F74" i="5"/>
  <c r="W109" i="5"/>
  <c r="T109" i="5"/>
  <c r="Q109" i="5"/>
  <c r="N109" i="5"/>
  <c r="K109" i="5"/>
  <c r="F109" i="5"/>
  <c r="W57" i="5"/>
  <c r="T57" i="5"/>
  <c r="Q57" i="5"/>
  <c r="N57" i="5"/>
  <c r="K57" i="5"/>
  <c r="F57" i="5"/>
  <c r="W127" i="5"/>
  <c r="T127" i="5"/>
  <c r="Q127" i="5"/>
  <c r="N127" i="5"/>
  <c r="K127" i="5"/>
  <c r="F127" i="5"/>
  <c r="W93" i="5"/>
  <c r="T93" i="5"/>
  <c r="Q93" i="5"/>
  <c r="N93" i="5"/>
  <c r="K93" i="5"/>
  <c r="F93" i="5"/>
  <c r="W67" i="5"/>
  <c r="T67" i="5"/>
  <c r="Q67" i="5"/>
  <c r="N67" i="5"/>
  <c r="K67" i="5"/>
  <c r="F67" i="5"/>
  <c r="W73" i="5"/>
  <c r="T73" i="5"/>
  <c r="Q73" i="5"/>
  <c r="N73" i="5"/>
  <c r="K73" i="5"/>
  <c r="F73" i="5"/>
  <c r="W100" i="5"/>
  <c r="T100" i="5"/>
  <c r="Q100" i="5"/>
  <c r="N100" i="5"/>
  <c r="K100" i="5"/>
  <c r="F100" i="5"/>
  <c r="W35" i="5"/>
  <c r="T35" i="5"/>
  <c r="Q35" i="5"/>
  <c r="N35" i="5"/>
  <c r="K35" i="5"/>
  <c r="F35" i="5"/>
  <c r="W26" i="5"/>
  <c r="T26" i="5"/>
  <c r="Q26" i="5"/>
  <c r="N26" i="5"/>
  <c r="K26" i="5"/>
  <c r="F26" i="5"/>
  <c r="W119" i="5"/>
  <c r="T119" i="5"/>
  <c r="Q119" i="5"/>
  <c r="N119" i="5"/>
  <c r="K119" i="5"/>
  <c r="F119" i="5"/>
  <c r="W142" i="5"/>
  <c r="T142" i="5"/>
  <c r="Q142" i="5"/>
  <c r="N142" i="5"/>
  <c r="K142" i="5"/>
  <c r="F142" i="5"/>
  <c r="W139" i="5"/>
  <c r="T139" i="5"/>
  <c r="Q139" i="5"/>
  <c r="N139" i="5"/>
  <c r="K139" i="5"/>
  <c r="F139" i="5"/>
  <c r="W147" i="5"/>
  <c r="T147" i="5"/>
  <c r="Q147" i="5"/>
  <c r="N147" i="5"/>
  <c r="K147" i="5"/>
  <c r="F147" i="5"/>
  <c r="W146" i="5"/>
  <c r="T146" i="5"/>
  <c r="Q146" i="5"/>
  <c r="N146" i="5"/>
  <c r="K146" i="5"/>
  <c r="F146" i="5"/>
  <c r="W145" i="5"/>
  <c r="T145" i="5"/>
  <c r="Q145" i="5"/>
  <c r="N145" i="5"/>
  <c r="K145" i="5"/>
  <c r="F145" i="5"/>
  <c r="W59" i="5"/>
  <c r="T59" i="5"/>
  <c r="Q59" i="5"/>
  <c r="N59" i="5"/>
  <c r="K59" i="5"/>
  <c r="F59" i="5"/>
  <c r="W121" i="5"/>
  <c r="T121" i="5"/>
  <c r="Q121" i="5"/>
  <c r="N121" i="5"/>
  <c r="K121" i="5"/>
  <c r="F121" i="5"/>
  <c r="W37" i="5"/>
  <c r="T37" i="5"/>
  <c r="Q37" i="5"/>
  <c r="N37" i="5"/>
  <c r="K37" i="5"/>
  <c r="F37" i="5"/>
  <c r="W92" i="5"/>
  <c r="T92" i="5"/>
  <c r="Q92" i="5"/>
  <c r="N92" i="5"/>
  <c r="K92" i="5"/>
  <c r="F92" i="5"/>
  <c r="W34" i="5"/>
  <c r="T34" i="5"/>
  <c r="Q34" i="5"/>
  <c r="N34" i="5"/>
  <c r="K34" i="5"/>
  <c r="F34" i="5"/>
  <c r="W22" i="5"/>
  <c r="T22" i="5"/>
  <c r="Q22" i="5"/>
  <c r="N22" i="5"/>
  <c r="K22" i="5"/>
  <c r="F22" i="5"/>
  <c r="W7" i="5"/>
  <c r="T7" i="5"/>
  <c r="Q7" i="5"/>
  <c r="N7" i="5"/>
  <c r="K7" i="5"/>
  <c r="F7" i="5"/>
  <c r="W141" i="5"/>
  <c r="T141" i="5"/>
  <c r="Q141" i="5"/>
  <c r="N141" i="5"/>
  <c r="K141" i="5"/>
  <c r="F141" i="5"/>
  <c r="W58" i="5"/>
  <c r="T58" i="5"/>
  <c r="Q58" i="5"/>
  <c r="N58" i="5"/>
  <c r="K58" i="5"/>
  <c r="F58" i="5"/>
  <c r="W105" i="5"/>
  <c r="T105" i="5"/>
  <c r="Q105" i="5"/>
  <c r="N105" i="5"/>
  <c r="K105" i="5"/>
  <c r="F105" i="5"/>
  <c r="W120" i="5"/>
  <c r="T120" i="5"/>
  <c r="Q120" i="5"/>
  <c r="N120" i="5"/>
  <c r="K120" i="5"/>
  <c r="F120" i="5"/>
  <c r="W144" i="5"/>
  <c r="T144" i="5"/>
  <c r="Q144" i="5"/>
  <c r="N144" i="5"/>
  <c r="K144" i="5"/>
  <c r="F144" i="5"/>
  <c r="W8" i="5"/>
  <c r="T8" i="5"/>
  <c r="Q8" i="5"/>
  <c r="N8" i="5"/>
  <c r="K8" i="5"/>
  <c r="F8" i="5"/>
  <c r="W143" i="5"/>
  <c r="T143" i="5"/>
  <c r="Q143" i="5"/>
  <c r="N143" i="5"/>
  <c r="K143" i="5"/>
  <c r="F143" i="5"/>
  <c r="W136" i="5"/>
  <c r="T136" i="5"/>
  <c r="Q136" i="5"/>
  <c r="N136" i="5"/>
  <c r="K136" i="5"/>
  <c r="F136" i="5"/>
  <c r="W48" i="5"/>
  <c r="T48" i="5"/>
  <c r="Q48" i="5"/>
  <c r="N48" i="5"/>
  <c r="K48" i="5"/>
  <c r="F48" i="5"/>
  <c r="W25" i="5"/>
  <c r="T25" i="5"/>
  <c r="Q25" i="5"/>
  <c r="N25" i="5"/>
  <c r="K25" i="5"/>
  <c r="F25" i="5"/>
  <c r="W134" i="5"/>
  <c r="T134" i="5"/>
  <c r="Q134" i="5"/>
  <c r="N134" i="5"/>
  <c r="K134" i="5"/>
  <c r="F134" i="5"/>
  <c r="W129" i="5"/>
  <c r="T129" i="5"/>
  <c r="Q129" i="5"/>
  <c r="N129" i="5"/>
  <c r="K129" i="5"/>
  <c r="F129" i="5"/>
  <c r="W14" i="5"/>
  <c r="T14" i="5"/>
  <c r="Q14" i="5"/>
  <c r="N14" i="5"/>
  <c r="K14" i="5"/>
  <c r="F14" i="5"/>
  <c r="W84" i="5"/>
  <c r="T84" i="5"/>
  <c r="Q84" i="5"/>
  <c r="N84" i="5"/>
  <c r="K84" i="5"/>
  <c r="F84" i="5"/>
  <c r="W97" i="5"/>
  <c r="T97" i="5"/>
  <c r="Q97" i="5"/>
  <c r="N97" i="5"/>
  <c r="K97" i="5"/>
  <c r="F97" i="5"/>
  <c r="W65" i="5"/>
  <c r="T65" i="5"/>
  <c r="Q65" i="5"/>
  <c r="N65" i="5"/>
  <c r="K65" i="5"/>
  <c r="F65" i="5"/>
  <c r="W107" i="5"/>
  <c r="T107" i="5"/>
  <c r="Q107" i="5"/>
  <c r="N107" i="5"/>
  <c r="K107" i="5"/>
  <c r="F107" i="5"/>
  <c r="W126" i="5"/>
  <c r="T126" i="5"/>
  <c r="Q126" i="5"/>
  <c r="N126" i="5"/>
  <c r="K126" i="5"/>
  <c r="F126" i="5"/>
  <c r="W102" i="5"/>
  <c r="T102" i="5"/>
  <c r="Q102" i="5"/>
  <c r="N102" i="5"/>
  <c r="K102" i="5"/>
  <c r="F102" i="5"/>
  <c r="W24" i="5"/>
  <c r="T24" i="5"/>
  <c r="Q24" i="5"/>
  <c r="N24" i="5"/>
  <c r="K24" i="5"/>
  <c r="F24" i="5"/>
  <c r="W94" i="5"/>
  <c r="T94" i="5"/>
  <c r="Q94" i="5"/>
  <c r="N94" i="5"/>
  <c r="K94" i="5"/>
  <c r="F94" i="5"/>
  <c r="W135" i="5"/>
  <c r="T135" i="5"/>
  <c r="Q135" i="5"/>
  <c r="N135" i="5"/>
  <c r="K135" i="5"/>
  <c r="F135" i="5"/>
  <c r="W125" i="5"/>
  <c r="T125" i="5"/>
  <c r="Q125" i="5"/>
  <c r="N125" i="5"/>
  <c r="K125" i="5"/>
  <c r="F125" i="5"/>
  <c r="W61" i="5"/>
  <c r="T61" i="5"/>
  <c r="Q61" i="5"/>
  <c r="N61" i="5"/>
  <c r="K61" i="5"/>
  <c r="F61" i="5"/>
  <c r="W42" i="5"/>
  <c r="T42" i="5"/>
  <c r="Q42" i="5"/>
  <c r="N42" i="5"/>
  <c r="K42" i="5"/>
  <c r="F42" i="5"/>
  <c r="W55" i="5"/>
  <c r="T55" i="5"/>
  <c r="Q55" i="5"/>
  <c r="N55" i="5"/>
  <c r="K55" i="5"/>
  <c r="F55" i="5"/>
  <c r="W17" i="5"/>
  <c r="T17" i="5"/>
  <c r="Q17" i="5"/>
  <c r="N17" i="5"/>
  <c r="K17" i="5"/>
  <c r="F17" i="5"/>
  <c r="W43" i="5"/>
  <c r="T43" i="5"/>
  <c r="Q43" i="5"/>
  <c r="N43" i="5"/>
  <c r="K43" i="5"/>
  <c r="F43" i="5"/>
  <c r="W114" i="5"/>
  <c r="T114" i="5"/>
  <c r="Q114" i="5"/>
  <c r="N114" i="5"/>
  <c r="K114" i="5"/>
  <c r="F114" i="5"/>
  <c r="W20" i="5"/>
  <c r="T20" i="5"/>
  <c r="Q20" i="5"/>
  <c r="N20" i="5"/>
  <c r="K20" i="5"/>
  <c r="F20" i="5"/>
  <c r="W15" i="5"/>
  <c r="T15" i="5"/>
  <c r="Q15" i="5"/>
  <c r="N15" i="5"/>
  <c r="K15" i="5"/>
  <c r="F15" i="5"/>
  <c r="W49" i="5"/>
  <c r="T49" i="5"/>
  <c r="Q49" i="5"/>
  <c r="N49" i="5"/>
  <c r="K49" i="5"/>
  <c r="F49" i="5"/>
  <c r="W82" i="5"/>
  <c r="T82" i="5"/>
  <c r="Q82" i="5"/>
  <c r="N82" i="5"/>
  <c r="K82" i="5"/>
  <c r="F82" i="5"/>
  <c r="W77" i="5"/>
  <c r="T77" i="5"/>
  <c r="Q77" i="5"/>
  <c r="N77" i="5"/>
  <c r="K77" i="5"/>
  <c r="F77" i="5"/>
  <c r="W62" i="5"/>
  <c r="T62" i="5"/>
  <c r="Q62" i="5"/>
  <c r="N62" i="5"/>
  <c r="K62" i="5"/>
  <c r="F62" i="5"/>
  <c r="W95" i="5"/>
  <c r="T95" i="5"/>
  <c r="Q95" i="5"/>
  <c r="N95" i="5"/>
  <c r="K95" i="5"/>
  <c r="F95" i="5"/>
  <c r="W83" i="5"/>
  <c r="T83" i="5"/>
  <c r="Q83" i="5"/>
  <c r="N83" i="5"/>
  <c r="K83" i="5"/>
  <c r="F83" i="5"/>
  <c r="W10" i="5"/>
  <c r="T10" i="5"/>
  <c r="Q10" i="5"/>
  <c r="N10" i="5"/>
  <c r="K10" i="5"/>
  <c r="F10" i="5"/>
  <c r="W123" i="5"/>
  <c r="T123" i="5"/>
  <c r="Q123" i="5"/>
  <c r="N123" i="5"/>
  <c r="K123" i="5"/>
  <c r="F123" i="5"/>
  <c r="W80" i="5"/>
  <c r="T80" i="5"/>
  <c r="Q80" i="5"/>
  <c r="N80" i="5"/>
  <c r="K80" i="5"/>
  <c r="F80" i="5"/>
  <c r="W33" i="5"/>
  <c r="T33" i="5"/>
  <c r="Q33" i="5"/>
  <c r="N33" i="5"/>
  <c r="K33" i="5"/>
  <c r="F33" i="5"/>
  <c r="W63" i="5"/>
  <c r="T63" i="5"/>
  <c r="Q63" i="5"/>
  <c r="N63" i="5"/>
  <c r="K63" i="5"/>
  <c r="F63" i="5"/>
  <c r="W81" i="5"/>
  <c r="T81" i="5"/>
  <c r="Q81" i="5"/>
  <c r="N81" i="5"/>
  <c r="K81" i="5"/>
  <c r="F81" i="5"/>
  <c r="W13" i="5"/>
  <c r="T13" i="5"/>
  <c r="Q13" i="5"/>
  <c r="N13" i="5"/>
  <c r="K13" i="5"/>
  <c r="F13" i="5"/>
  <c r="W86" i="5"/>
  <c r="T86" i="5"/>
  <c r="Q86" i="5"/>
  <c r="N86" i="5"/>
  <c r="K86" i="5"/>
  <c r="F86" i="5"/>
  <c r="W56" i="5"/>
  <c r="T56" i="5"/>
  <c r="Q56" i="5"/>
  <c r="N56" i="5"/>
  <c r="K56" i="5"/>
  <c r="F56" i="5"/>
  <c r="W76" i="5"/>
  <c r="T76" i="5"/>
  <c r="Q76" i="5"/>
  <c r="N76" i="5"/>
  <c r="K76" i="5"/>
  <c r="F76" i="5"/>
  <c r="W96" i="5"/>
  <c r="T96" i="5"/>
  <c r="Q96" i="5"/>
  <c r="N96" i="5"/>
  <c r="K96" i="5"/>
  <c r="F96" i="5"/>
  <c r="W130" i="5"/>
  <c r="T130" i="5"/>
  <c r="Q130" i="5"/>
  <c r="N130" i="5"/>
  <c r="K130" i="5"/>
  <c r="F130" i="5"/>
  <c r="W29" i="5"/>
  <c r="T29" i="5"/>
  <c r="Q29" i="5"/>
  <c r="N29" i="5"/>
  <c r="K29" i="5"/>
  <c r="F29" i="5"/>
  <c r="W45" i="5"/>
  <c r="T45" i="5"/>
  <c r="Q45" i="5"/>
  <c r="N45" i="5"/>
  <c r="K45" i="5"/>
  <c r="F45" i="5"/>
  <c r="W85" i="5"/>
  <c r="T85" i="5"/>
  <c r="Q85" i="5"/>
  <c r="N85" i="5"/>
  <c r="K85" i="5"/>
  <c r="F85" i="5"/>
  <c r="W90" i="5"/>
  <c r="T90" i="5"/>
  <c r="Q90" i="5"/>
  <c r="N90" i="5"/>
  <c r="K90" i="5"/>
  <c r="F90" i="5"/>
  <c r="W36" i="5"/>
  <c r="T36" i="5"/>
  <c r="Q36" i="5"/>
  <c r="N36" i="5"/>
  <c r="K36" i="5"/>
  <c r="F36" i="5"/>
  <c r="W117" i="5"/>
  <c r="T117" i="5"/>
  <c r="Q117" i="5"/>
  <c r="N117" i="5"/>
  <c r="K117" i="5"/>
  <c r="F117" i="5"/>
  <c r="W27" i="5"/>
  <c r="T27" i="5"/>
  <c r="Q27" i="5"/>
  <c r="N27" i="5"/>
  <c r="K27" i="5"/>
  <c r="F27" i="5"/>
  <c r="W128" i="5"/>
  <c r="T128" i="5"/>
  <c r="Q128" i="5"/>
  <c r="N128" i="5"/>
  <c r="K128" i="5"/>
  <c r="F128" i="5"/>
  <c r="W71" i="5"/>
  <c r="T71" i="5"/>
  <c r="Q71" i="5"/>
  <c r="N71" i="5"/>
  <c r="K71" i="5"/>
  <c r="F71" i="5"/>
  <c r="W111" i="5"/>
  <c r="T111" i="5"/>
  <c r="Q111" i="5"/>
  <c r="N111" i="5"/>
  <c r="K111" i="5"/>
  <c r="F111" i="5"/>
  <c r="W70" i="5"/>
  <c r="T70" i="5"/>
  <c r="Q70" i="5"/>
  <c r="N70" i="5"/>
  <c r="K70" i="5"/>
  <c r="F70" i="5"/>
  <c r="W50" i="5"/>
  <c r="T50" i="5"/>
  <c r="Q50" i="5"/>
  <c r="N50" i="5"/>
  <c r="K50" i="5"/>
  <c r="F50" i="5"/>
  <c r="W28" i="5"/>
  <c r="T28" i="5"/>
  <c r="Q28" i="5"/>
  <c r="N28" i="5"/>
  <c r="K28" i="5"/>
  <c r="F28" i="5"/>
  <c r="W113" i="5"/>
  <c r="T113" i="5"/>
  <c r="Q113" i="5"/>
  <c r="N113" i="5"/>
  <c r="K113" i="5"/>
  <c r="F113" i="5"/>
  <c r="W137" i="5"/>
  <c r="T137" i="5"/>
  <c r="Q137" i="5"/>
  <c r="N137" i="5"/>
  <c r="K137" i="5"/>
  <c r="F137" i="5"/>
  <c r="W101" i="5"/>
  <c r="T101" i="5"/>
  <c r="Q101" i="5"/>
  <c r="N101" i="5"/>
  <c r="K101" i="5"/>
  <c r="F101" i="5"/>
  <c r="W69" i="5"/>
  <c r="T69" i="5"/>
  <c r="Q69" i="5"/>
  <c r="N69" i="5"/>
  <c r="K69" i="5"/>
  <c r="F69" i="5"/>
  <c r="W106" i="5"/>
  <c r="T106" i="5"/>
  <c r="Q106" i="5"/>
  <c r="N106" i="5"/>
  <c r="K106" i="5"/>
  <c r="F106" i="5"/>
  <c r="W138" i="5"/>
  <c r="T138" i="5"/>
  <c r="Q138" i="5"/>
  <c r="N138" i="5"/>
  <c r="K138" i="5"/>
  <c r="F138" i="5"/>
  <c r="W21" i="5"/>
  <c r="T21" i="5"/>
  <c r="Q21" i="5"/>
  <c r="N21" i="5"/>
  <c r="K21" i="5"/>
  <c r="F21" i="5"/>
  <c r="W44" i="5"/>
  <c r="T44" i="5"/>
  <c r="Q44" i="5"/>
  <c r="N44" i="5"/>
  <c r="K44" i="5"/>
  <c r="F44" i="5"/>
  <c r="W91" i="5"/>
  <c r="T91" i="5"/>
  <c r="Q91" i="5"/>
  <c r="N91" i="5"/>
  <c r="K91" i="5"/>
  <c r="F91" i="5"/>
  <c r="W16" i="5"/>
  <c r="T16" i="5"/>
  <c r="Q16" i="5"/>
  <c r="N16" i="5"/>
  <c r="K16" i="5"/>
  <c r="F16" i="5"/>
  <c r="W89" i="5"/>
  <c r="T89" i="5"/>
  <c r="Q89" i="5"/>
  <c r="N89" i="5"/>
  <c r="K89" i="5"/>
  <c r="F89" i="5"/>
  <c r="W104" i="5"/>
  <c r="T104" i="5"/>
  <c r="Q104" i="5"/>
  <c r="N104" i="5"/>
  <c r="K104" i="5"/>
  <c r="F104" i="5"/>
  <c r="W99" i="5"/>
  <c r="T99" i="5"/>
  <c r="Q99" i="5"/>
  <c r="N99" i="5"/>
  <c r="K99" i="5"/>
  <c r="F99" i="5"/>
  <c r="W31" i="5"/>
  <c r="T31" i="5"/>
  <c r="Q31" i="5"/>
  <c r="N31" i="5"/>
  <c r="K31" i="5"/>
  <c r="F31" i="5"/>
  <c r="W23" i="5"/>
  <c r="T23" i="5"/>
  <c r="Q23" i="5"/>
  <c r="N23" i="5"/>
  <c r="K23" i="5"/>
  <c r="F23" i="5"/>
  <c r="W115" i="5"/>
  <c r="T115" i="5"/>
  <c r="Q115" i="5"/>
  <c r="N115" i="5"/>
  <c r="K115" i="5"/>
  <c r="F115" i="5"/>
  <c r="W19" i="5"/>
  <c r="T19" i="5"/>
  <c r="Q19" i="5"/>
  <c r="N19" i="5"/>
  <c r="K19" i="5"/>
  <c r="F19" i="5"/>
  <c r="W116" i="5"/>
  <c r="T116" i="5"/>
  <c r="Q116" i="5"/>
  <c r="N116" i="5"/>
  <c r="K116" i="5"/>
  <c r="F116" i="5"/>
  <c r="W87" i="5"/>
  <c r="T87" i="5"/>
  <c r="Q87" i="5"/>
  <c r="N87" i="5"/>
  <c r="K87" i="5"/>
  <c r="F87" i="5"/>
  <c r="W40" i="5"/>
  <c r="T40" i="5"/>
  <c r="Q40" i="5"/>
  <c r="N40" i="5"/>
  <c r="K40" i="5"/>
  <c r="F40" i="5"/>
  <c r="W53" i="5"/>
  <c r="T53" i="5"/>
  <c r="Q53" i="5"/>
  <c r="N53" i="5"/>
  <c r="K53" i="5"/>
  <c r="F53" i="5"/>
  <c r="W124" i="5"/>
  <c r="T124" i="5"/>
  <c r="Q124" i="5"/>
  <c r="N124" i="5"/>
  <c r="K124" i="5"/>
  <c r="F124" i="5"/>
  <c r="W122" i="5"/>
  <c r="T122" i="5"/>
  <c r="Q122" i="5"/>
  <c r="N122" i="5"/>
  <c r="K122" i="5"/>
  <c r="F122" i="5"/>
  <c r="W110" i="5"/>
  <c r="T110" i="5"/>
  <c r="Q110" i="5"/>
  <c r="N110" i="5"/>
  <c r="K110" i="5"/>
  <c r="F110" i="5"/>
  <c r="W79" i="5"/>
  <c r="T79" i="5"/>
  <c r="Q79" i="5"/>
  <c r="N79" i="5"/>
  <c r="K79" i="5"/>
  <c r="F79" i="5"/>
  <c r="W103" i="5"/>
  <c r="T103" i="5"/>
  <c r="Q103" i="5"/>
  <c r="N103" i="5"/>
  <c r="K103" i="5"/>
  <c r="F103" i="5"/>
  <c r="W68" i="5"/>
  <c r="T68" i="5"/>
  <c r="Q68" i="5"/>
  <c r="N68" i="5"/>
  <c r="K68" i="5"/>
  <c r="F68" i="5"/>
  <c r="W46" i="5"/>
  <c r="T46" i="5"/>
  <c r="Q46" i="5"/>
  <c r="N46" i="5"/>
  <c r="K46" i="5"/>
  <c r="F46" i="5"/>
  <c r="W60" i="5"/>
  <c r="T60" i="5"/>
  <c r="Q60" i="5"/>
  <c r="N60" i="5"/>
  <c r="K60" i="5"/>
  <c r="F60" i="5"/>
  <c r="W30" i="5"/>
  <c r="T30" i="5"/>
  <c r="Q30" i="5"/>
  <c r="N30" i="5"/>
  <c r="K30" i="5"/>
  <c r="F30" i="5"/>
  <c r="W41" i="5"/>
  <c r="T41" i="5"/>
  <c r="Q41" i="5"/>
  <c r="N41" i="5"/>
  <c r="K41" i="5"/>
  <c r="F41" i="5"/>
  <c r="W47" i="5"/>
  <c r="T47" i="5"/>
  <c r="Q47" i="5"/>
  <c r="N47" i="5"/>
  <c r="K47" i="5"/>
  <c r="F47" i="5"/>
  <c r="W51" i="5"/>
  <c r="T51" i="5"/>
  <c r="Q51" i="5"/>
  <c r="N51" i="5"/>
  <c r="K51" i="5"/>
  <c r="F51" i="5"/>
  <c r="W112" i="5"/>
  <c r="T112" i="5"/>
  <c r="Q112" i="5"/>
  <c r="N112" i="5"/>
  <c r="K112" i="5"/>
  <c r="F112" i="5"/>
  <c r="W133" i="5"/>
  <c r="T133" i="5"/>
  <c r="Q133" i="5"/>
  <c r="N133" i="5"/>
  <c r="K133" i="5"/>
  <c r="F133" i="5"/>
  <c r="W11" i="5"/>
  <c r="T11" i="5"/>
  <c r="Q11" i="5"/>
  <c r="N11" i="5"/>
  <c r="K11" i="5"/>
  <c r="F11" i="5"/>
  <c r="W54" i="5"/>
  <c r="T54" i="5"/>
  <c r="Q54" i="5"/>
  <c r="N54" i="5"/>
  <c r="K54" i="5"/>
  <c r="F54" i="5"/>
  <c r="W9" i="5"/>
  <c r="T9" i="5"/>
  <c r="Q9" i="5"/>
  <c r="N9" i="5"/>
  <c r="K9" i="5"/>
  <c r="F9" i="5"/>
  <c r="W88" i="5"/>
  <c r="T88" i="5"/>
  <c r="Q88" i="5"/>
  <c r="N88" i="5"/>
  <c r="K88" i="5"/>
  <c r="F88" i="5"/>
  <c r="W12" i="5"/>
  <c r="T12" i="5"/>
  <c r="Q12" i="5"/>
  <c r="N12" i="5"/>
  <c r="K12" i="5"/>
  <c r="F12" i="5"/>
  <c r="W18" i="5"/>
  <c r="T18" i="5"/>
  <c r="Q18" i="5"/>
  <c r="N18" i="5"/>
  <c r="K18" i="5"/>
  <c r="F18" i="5"/>
  <c r="Z9" i="6"/>
  <c r="W9" i="6"/>
  <c r="T9" i="6"/>
  <c r="Q9" i="6"/>
  <c r="N9" i="6"/>
  <c r="K9" i="6"/>
  <c r="F9" i="6"/>
  <c r="Z8" i="6"/>
  <c r="W8" i="6"/>
  <c r="T8" i="6"/>
  <c r="Q8" i="6"/>
  <c r="N8" i="6"/>
  <c r="K8" i="6"/>
  <c r="F8" i="6"/>
  <c r="Z7" i="6"/>
  <c r="W7" i="6"/>
  <c r="T7" i="6"/>
  <c r="Q7" i="6"/>
  <c r="N7" i="6"/>
  <c r="K7" i="6"/>
  <c r="F7" i="6"/>
  <c r="L10" i="17" l="1"/>
  <c r="M9" i="17"/>
  <c r="M8" i="17"/>
  <c r="P9" i="17"/>
  <c r="E11" i="17"/>
  <c r="D16" i="17"/>
  <c r="E15" i="17"/>
  <c r="E10" i="17"/>
  <c r="E12" i="17"/>
  <c r="E13" i="17"/>
  <c r="E14" i="17"/>
  <c r="E9" i="17"/>
  <c r="H10" i="17"/>
  <c r="P10" i="17" l="1"/>
  <c r="Q9" i="17"/>
  <c r="I10" i="17"/>
  <c r="H11" i="17"/>
  <c r="M10" i="17"/>
  <c r="L11" i="17"/>
  <c r="D17" i="17"/>
  <c r="E16" i="17"/>
  <c r="I11" i="17" l="1"/>
  <c r="H12" i="17"/>
  <c r="M11" i="17"/>
  <c r="L12" i="17"/>
  <c r="P11" i="17"/>
  <c r="Q10" i="17"/>
  <c r="D18" i="17"/>
  <c r="E17" i="17"/>
  <c r="I12" i="17" l="1"/>
  <c r="H13" i="17"/>
  <c r="P12" i="17"/>
  <c r="Q11" i="17"/>
  <c r="M12" i="17"/>
  <c r="L13" i="17"/>
  <c r="D19" i="17"/>
  <c r="E18" i="17"/>
  <c r="D20" i="17" l="1"/>
  <c r="E19" i="17"/>
  <c r="P13" i="17"/>
  <c r="Q12" i="17"/>
  <c r="M13" i="17"/>
  <c r="L14" i="17"/>
  <c r="I13" i="17"/>
  <c r="H14" i="17"/>
  <c r="M14" i="17" l="1"/>
  <c r="L15" i="17"/>
  <c r="I14" i="17"/>
  <c r="H15" i="17"/>
  <c r="P14" i="17"/>
  <c r="Q13" i="17"/>
  <c r="D21" i="17"/>
  <c r="E20" i="17"/>
  <c r="M15" i="17" l="1"/>
  <c r="L16" i="17"/>
  <c r="P15" i="17"/>
  <c r="Q14" i="17"/>
  <c r="I15" i="17"/>
  <c r="H16" i="17"/>
  <c r="D22" i="17"/>
  <c r="E21" i="17"/>
  <c r="I16" i="17" l="1"/>
  <c r="H17" i="17"/>
  <c r="M16" i="17"/>
  <c r="L17" i="17"/>
  <c r="D23" i="17"/>
  <c r="E22" i="17"/>
  <c r="P16" i="17"/>
  <c r="Q15" i="17"/>
  <c r="P17" i="17" l="1"/>
  <c r="Q16" i="17"/>
  <c r="D24" i="17"/>
  <c r="E23" i="17"/>
  <c r="M17" i="17"/>
  <c r="L18" i="17"/>
  <c r="I17" i="17"/>
  <c r="H18" i="17"/>
  <c r="M18" i="17" l="1"/>
  <c r="L19" i="17"/>
  <c r="P18" i="17"/>
  <c r="Q17" i="17"/>
  <c r="I18" i="17"/>
  <c r="H19" i="17"/>
  <c r="D25" i="17"/>
  <c r="E24" i="17"/>
  <c r="M19" i="17" l="1"/>
  <c r="L20" i="17"/>
  <c r="I19" i="17"/>
  <c r="H20" i="17"/>
  <c r="D26" i="17"/>
  <c r="E25" i="17"/>
  <c r="P19" i="17"/>
  <c r="Q18" i="17"/>
  <c r="I20" i="17" l="1"/>
  <c r="H21" i="17"/>
  <c r="P20" i="17"/>
  <c r="Q19" i="17"/>
  <c r="D27" i="17"/>
  <c r="E26" i="17"/>
  <c r="M20" i="17"/>
  <c r="L21" i="17"/>
  <c r="D28" i="17" l="1"/>
  <c r="E27" i="17"/>
  <c r="P21" i="17"/>
  <c r="Q20" i="17"/>
  <c r="M21" i="17"/>
  <c r="L22" i="17"/>
  <c r="I21" i="17"/>
  <c r="H22" i="17"/>
  <c r="M22" i="17" l="1"/>
  <c r="L23" i="17"/>
  <c r="D29" i="17"/>
  <c r="E28" i="17"/>
  <c r="I22" i="17"/>
  <c r="H23" i="17"/>
  <c r="P22" i="17"/>
  <c r="Q21" i="17"/>
  <c r="P23" i="17" l="1"/>
  <c r="Q22" i="17"/>
  <c r="D30" i="17"/>
  <c r="E29" i="17"/>
  <c r="I23" i="17"/>
  <c r="H24" i="17"/>
  <c r="M23" i="17"/>
  <c r="L24" i="17"/>
  <c r="I24" i="17" l="1"/>
  <c r="H25" i="17"/>
  <c r="M24" i="17"/>
  <c r="L25" i="17"/>
  <c r="D31" i="17"/>
  <c r="E30" i="17"/>
  <c r="P24" i="17"/>
  <c r="Q23" i="17"/>
  <c r="M25" i="17" l="1"/>
  <c r="L26" i="17"/>
  <c r="I25" i="17"/>
  <c r="H26" i="17"/>
  <c r="D32" i="17"/>
  <c r="E31" i="17"/>
  <c r="P25" i="17"/>
  <c r="Q24" i="17"/>
  <c r="D33" i="17" l="1"/>
  <c r="E32" i="17"/>
  <c r="I26" i="17"/>
  <c r="H27" i="17"/>
  <c r="P26" i="17"/>
  <c r="Q25" i="17"/>
  <c r="L27" i="17"/>
  <c r="M26" i="17"/>
  <c r="Q26" i="17" l="1"/>
  <c r="P27" i="17"/>
  <c r="D34" i="17"/>
  <c r="E33" i="17"/>
  <c r="I27" i="17"/>
  <c r="H28" i="17"/>
  <c r="L28" i="17"/>
  <c r="M27" i="17"/>
  <c r="I28" i="17" l="1"/>
  <c r="H29" i="17"/>
  <c r="Q27" i="17"/>
  <c r="P28" i="17"/>
  <c r="L29" i="17"/>
  <c r="M28" i="17"/>
  <c r="D35" i="17"/>
  <c r="E34" i="17"/>
  <c r="Q28" i="17" l="1"/>
  <c r="P29" i="17"/>
  <c r="I29" i="17"/>
  <c r="H30" i="17"/>
  <c r="D36" i="17"/>
  <c r="E35" i="17"/>
  <c r="L30" i="17"/>
  <c r="M29" i="17"/>
  <c r="I30" i="17" l="1"/>
  <c r="H31" i="17"/>
  <c r="D37" i="17"/>
  <c r="E36" i="17"/>
  <c r="L31" i="17"/>
  <c r="M30" i="17"/>
  <c r="Q29" i="17"/>
  <c r="P30" i="17"/>
  <c r="L32" i="17" l="1"/>
  <c r="M31" i="17"/>
  <c r="E37" i="17"/>
  <c r="D38" i="17"/>
  <c r="Q30" i="17"/>
  <c r="P31" i="17"/>
  <c r="I31" i="17"/>
  <c r="H32" i="17"/>
  <c r="Q31" i="17" l="1"/>
  <c r="P32" i="17"/>
  <c r="I32" i="17"/>
  <c r="H33" i="17"/>
  <c r="E38" i="17"/>
  <c r="D39" i="17"/>
  <c r="L33" i="17"/>
  <c r="M32" i="17"/>
  <c r="I33" i="17" l="1"/>
  <c r="H34" i="17"/>
  <c r="L34" i="17"/>
  <c r="M33" i="17"/>
  <c r="E39" i="17"/>
  <c r="D40" i="17"/>
  <c r="Q32" i="17"/>
  <c r="P33" i="17"/>
  <c r="Q33" i="17" l="1"/>
  <c r="P34" i="17"/>
  <c r="L35" i="17"/>
  <c r="M34" i="17"/>
  <c r="E40" i="17"/>
  <c r="D41" i="17"/>
  <c r="I34" i="17"/>
  <c r="H35" i="17"/>
  <c r="L36" i="17" l="1"/>
  <c r="M35" i="17"/>
  <c r="I35" i="17"/>
  <c r="H36" i="17"/>
  <c r="E41" i="17"/>
  <c r="D42" i="17"/>
  <c r="Q34" i="17"/>
  <c r="P35" i="17"/>
  <c r="E42" i="17" l="1"/>
  <c r="D43" i="17"/>
  <c r="L37" i="17"/>
  <c r="M36" i="17"/>
  <c r="Q35" i="17"/>
  <c r="P36" i="17"/>
  <c r="I36" i="17"/>
  <c r="H37" i="17"/>
  <c r="L38" i="17" l="1"/>
  <c r="M37" i="17"/>
  <c r="I37" i="17"/>
  <c r="H38" i="17"/>
  <c r="Q36" i="17"/>
  <c r="P37" i="17"/>
  <c r="E43" i="17"/>
  <c r="D44" i="17"/>
  <c r="Q37" i="17" l="1"/>
  <c r="P38" i="17"/>
  <c r="L39" i="17"/>
  <c r="M38" i="17"/>
  <c r="E44" i="17"/>
  <c r="D45" i="17"/>
  <c r="I38" i="17"/>
  <c r="H39" i="17"/>
  <c r="L40" i="17" l="1"/>
  <c r="M39" i="17"/>
  <c r="E45" i="17"/>
  <c r="D46" i="17"/>
  <c r="Q38" i="17"/>
  <c r="P39" i="17"/>
  <c r="I39" i="17"/>
  <c r="H40" i="17"/>
  <c r="I40" i="17" l="1"/>
  <c r="H41" i="17"/>
  <c r="E46" i="17"/>
  <c r="D47" i="17"/>
  <c r="Q39" i="17"/>
  <c r="P40" i="17"/>
  <c r="L41" i="17"/>
  <c r="M40" i="17"/>
  <c r="E47" i="17" l="1"/>
  <c r="D48" i="17"/>
  <c r="L42" i="17"/>
  <c r="M41" i="17"/>
  <c r="Q40" i="17"/>
  <c r="P41" i="17"/>
  <c r="I41" i="17"/>
  <c r="H42" i="17"/>
  <c r="I42" i="17" l="1"/>
  <c r="H43" i="17"/>
  <c r="L43" i="17"/>
  <c r="M42" i="17"/>
  <c r="Q41" i="17"/>
  <c r="P42" i="17"/>
  <c r="E48" i="17"/>
  <c r="D49" i="17"/>
  <c r="L44" i="17" l="1"/>
  <c r="M43" i="17"/>
  <c r="Q42" i="17"/>
  <c r="P43" i="17"/>
  <c r="I43" i="17"/>
  <c r="H44" i="17"/>
  <c r="E49" i="17"/>
  <c r="D50" i="17"/>
  <c r="E50" i="17" l="1"/>
  <c r="D51" i="17"/>
  <c r="Q43" i="17"/>
  <c r="P44" i="17"/>
  <c r="I44" i="17"/>
  <c r="H45" i="17"/>
  <c r="L45" i="17"/>
  <c r="M44" i="17"/>
  <c r="Q44" i="17" l="1"/>
  <c r="P45" i="17"/>
  <c r="L46" i="17"/>
  <c r="M45" i="17"/>
  <c r="I45" i="17"/>
  <c r="H46" i="17"/>
  <c r="E51" i="17"/>
  <c r="D52" i="17"/>
  <c r="E52" i="17" l="1"/>
  <c r="D53" i="17"/>
  <c r="L47" i="17"/>
  <c r="M46" i="17"/>
  <c r="I46" i="17"/>
  <c r="H47" i="17"/>
  <c r="Q45" i="17"/>
  <c r="P46" i="17"/>
  <c r="L48" i="17" l="1"/>
  <c r="M47" i="17"/>
  <c r="I47" i="17"/>
  <c r="H48" i="17"/>
  <c r="E53" i="17"/>
  <c r="D54" i="17"/>
  <c r="Q46" i="17"/>
  <c r="P47" i="17"/>
  <c r="Q47" i="17" l="1"/>
  <c r="P48" i="17"/>
  <c r="I48" i="17"/>
  <c r="H49" i="17"/>
  <c r="E54" i="17"/>
  <c r="D55" i="17"/>
  <c r="L49" i="17"/>
  <c r="M48" i="17"/>
  <c r="I49" i="17" l="1"/>
  <c r="H50" i="17"/>
  <c r="L50" i="17"/>
  <c r="M49" i="17"/>
  <c r="E55" i="17"/>
  <c r="D56" i="17"/>
  <c r="Q48" i="17"/>
  <c r="P49" i="17"/>
  <c r="Q49" i="17" l="1"/>
  <c r="P50" i="17"/>
  <c r="L51" i="17"/>
  <c r="M50" i="17"/>
  <c r="E56" i="17"/>
  <c r="D57" i="17"/>
  <c r="I50" i="17"/>
  <c r="H51" i="17"/>
  <c r="I51" i="17" l="1"/>
  <c r="H52" i="17"/>
  <c r="L52" i="17"/>
  <c r="M51" i="17"/>
  <c r="E57" i="17"/>
  <c r="D58" i="17"/>
  <c r="Q50" i="17"/>
  <c r="P51" i="17"/>
  <c r="E58" i="17" l="1"/>
  <c r="D59" i="17"/>
  <c r="Q51" i="17"/>
  <c r="P52" i="17"/>
  <c r="L53" i="17"/>
  <c r="M52" i="17"/>
  <c r="I52" i="17"/>
  <c r="H53" i="17"/>
  <c r="E59" i="17" l="1"/>
  <c r="D60" i="17"/>
  <c r="I53" i="17"/>
  <c r="H54" i="17"/>
  <c r="Q52" i="17"/>
  <c r="P53" i="17"/>
  <c r="L54" i="17"/>
  <c r="M53" i="17"/>
  <c r="I54" i="17" l="1"/>
  <c r="H55" i="17"/>
  <c r="L55" i="17"/>
  <c r="M54" i="17"/>
  <c r="Q53" i="17"/>
  <c r="P54" i="17"/>
  <c r="E60" i="17"/>
  <c r="D61" i="17"/>
  <c r="L56" i="17" l="1"/>
  <c r="M55" i="17"/>
  <c r="Q54" i="17"/>
  <c r="P55" i="17"/>
  <c r="I55" i="17"/>
  <c r="H56" i="17"/>
  <c r="E61" i="17"/>
  <c r="D62" i="17"/>
  <c r="E62" i="17" l="1"/>
  <c r="D63" i="17"/>
  <c r="Q55" i="17"/>
  <c r="P56" i="17"/>
  <c r="I56" i="17"/>
  <c r="H57" i="17"/>
  <c r="L57" i="17"/>
  <c r="M56" i="17"/>
  <c r="Q56" i="17" l="1"/>
  <c r="P57" i="17"/>
  <c r="I57" i="17"/>
  <c r="H58" i="17"/>
  <c r="E63" i="17"/>
  <c r="D64" i="17"/>
  <c r="L58" i="17"/>
  <c r="M57" i="17"/>
  <c r="I58" i="17" l="1"/>
  <c r="H59" i="17"/>
  <c r="L59" i="17"/>
  <c r="M58" i="17"/>
  <c r="E64" i="17"/>
  <c r="D65" i="17"/>
  <c r="Q57" i="17"/>
  <c r="P58" i="17"/>
  <c r="L60" i="17" l="1"/>
  <c r="M59" i="17"/>
  <c r="E65" i="17"/>
  <c r="D66" i="17"/>
  <c r="I59" i="17"/>
  <c r="H60" i="17"/>
  <c r="Q58" i="17"/>
  <c r="P59" i="17"/>
  <c r="Q59" i="17" l="1"/>
  <c r="P60" i="17"/>
  <c r="E66" i="17"/>
  <c r="D67" i="17"/>
  <c r="I60" i="17"/>
  <c r="H61" i="17"/>
  <c r="L61" i="17"/>
  <c r="M60" i="17"/>
  <c r="E67" i="17" l="1"/>
  <c r="D68" i="17"/>
  <c r="E68" i="17" s="1"/>
  <c r="L62" i="17"/>
  <c r="M61" i="17"/>
  <c r="I61" i="17"/>
  <c r="H62" i="17"/>
  <c r="Q60" i="17"/>
  <c r="P61" i="17"/>
  <c r="I62" i="17" l="1"/>
  <c r="H63" i="17"/>
  <c r="Q61" i="17"/>
  <c r="P62" i="17"/>
  <c r="L63" i="17"/>
  <c r="M62" i="17"/>
  <c r="Q62" i="17" l="1"/>
  <c r="P63" i="17"/>
  <c r="I63" i="17"/>
  <c r="H64" i="17"/>
  <c r="L64" i="17"/>
  <c r="M63" i="17"/>
  <c r="Q63" i="17" l="1"/>
  <c r="P64" i="17"/>
  <c r="I64" i="17"/>
  <c r="H65" i="17"/>
  <c r="L65" i="17"/>
  <c r="M64" i="17"/>
  <c r="L66" i="17" l="1"/>
  <c r="M65" i="17"/>
  <c r="I65" i="17"/>
  <c r="H66" i="17"/>
  <c r="Q64" i="17"/>
  <c r="P65" i="17"/>
  <c r="I66" i="17" l="1"/>
  <c r="H67" i="17"/>
  <c r="Q65" i="17"/>
  <c r="P66" i="17"/>
  <c r="L67" i="17"/>
  <c r="M66" i="17"/>
  <c r="Q66" i="17" l="1"/>
  <c r="P67" i="17"/>
  <c r="I67" i="17"/>
  <c r="H68" i="17"/>
  <c r="I68" i="17" s="1"/>
  <c r="L68" i="17"/>
  <c r="M68" i="17" s="1"/>
  <c r="M67" i="17"/>
  <c r="Q67" i="17" l="1"/>
  <c r="P68" i="17"/>
  <c r="Q68" i="17" s="1"/>
</calcChain>
</file>

<file path=xl/sharedStrings.xml><?xml version="1.0" encoding="utf-8"?>
<sst xmlns="http://schemas.openxmlformats.org/spreadsheetml/2006/main" count="1301" uniqueCount="379">
  <si>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</si>
  <si>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</si>
  <si>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</si>
  <si>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</si>
  <si>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</si>
  <si>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</si>
  <si>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</si>
  <si>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</si>
  <si>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</si>
  <si>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非選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</si>
  <si>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</si>
  <si>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</si>
  <si>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</si>
  <si>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</si>
  <si>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</si>
  <si>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</si>
  <si>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</si>
  <si>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</si>
  <si>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</si>
  <si>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</si>
  <si>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</si>
  <si>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</si>
  <si>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數學</t>
  </si>
  <si>
    <t>自然</t>
  </si>
  <si>
    <t>社會</t>
  </si>
  <si>
    <t>國寫</t>
  </si>
  <si>
    <t>分數</t>
  </si>
  <si>
    <t>級分</t>
  </si>
  <si>
    <t>全體平均</t>
  </si>
  <si>
    <t>全體標準差</t>
  </si>
  <si>
    <t>學生姓名</t>
  </si>
  <si>
    <t>排名</t>
  </si>
  <si>
    <t>總分排名</t>
  </si>
  <si>
    <t>總級分排名</t>
  </si>
  <si>
    <t>學校</t>
  </si>
  <si>
    <t>全體</t>
  </si>
  <si>
    <t>027</t>
  </si>
  <si>
    <t>005</t>
  </si>
  <si>
    <t>018</t>
  </si>
  <si>
    <t>013</t>
  </si>
  <si>
    <t>025</t>
  </si>
  <si>
    <t>029</t>
  </si>
  <si>
    <t>016</t>
  </si>
  <si>
    <t>030</t>
  </si>
  <si>
    <t>026</t>
  </si>
  <si>
    <t>007</t>
  </si>
  <si>
    <t>033</t>
  </si>
  <si>
    <t>021</t>
  </si>
  <si>
    <t>019</t>
  </si>
  <si>
    <t>024</t>
  </si>
  <si>
    <t>014</t>
  </si>
  <si>
    <t>032</t>
  </si>
  <si>
    <t>020</t>
  </si>
  <si>
    <t>017</t>
  </si>
  <si>
    <t>031</t>
  </si>
  <si>
    <t>023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</si>
  <si>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</si>
  <si>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人數</t>
    <phoneticPr fontId="2" type="noConversion"/>
  </si>
  <si>
    <t>排名</t>
    <phoneticPr fontId="2" type="noConversion"/>
  </si>
  <si>
    <t>※國文科分數計算方式=〔               +              〕</t>
  </si>
  <si>
    <t>私立再興高中</t>
  </si>
  <si>
    <t>私立延平高中</t>
  </si>
  <si>
    <t>私立方濟高中</t>
  </si>
  <si>
    <t>私立薇閣高中</t>
  </si>
  <si>
    <t>私立文德女中</t>
  </si>
  <si>
    <t>私立復興實驗高中</t>
  </si>
  <si>
    <t>私立金甌女中</t>
  </si>
  <si>
    <t>私立大同高中</t>
  </si>
  <si>
    <t>東莞台商子弟學校</t>
  </si>
  <si>
    <t>華東臺商子女學校</t>
  </si>
  <si>
    <t>私立格致高中</t>
  </si>
  <si>
    <t>私立金陵女中</t>
  </si>
  <si>
    <t>新北市立明德高中</t>
  </si>
  <si>
    <t>新北市立三民高中</t>
  </si>
  <si>
    <t>國立基隆高中</t>
  </si>
  <si>
    <t>國立基隆女中</t>
  </si>
  <si>
    <t>新北市立安康高中</t>
  </si>
  <si>
    <t>基隆市立中山高中</t>
  </si>
  <si>
    <t>私立康橋高中</t>
  </si>
  <si>
    <t>國立宜蘭高中</t>
  </si>
  <si>
    <t>私立慧燈高中</t>
  </si>
  <si>
    <t>桃園市立觀音高中</t>
  </si>
  <si>
    <t>國立中央大學附屬中壢高中</t>
  </si>
  <si>
    <t>桃園市立楊梅高中</t>
  </si>
  <si>
    <t>桃園市立內壢高中</t>
  </si>
  <si>
    <t>桃園市立永豐高中</t>
  </si>
  <si>
    <t>桃園市立南崁高中</t>
  </si>
  <si>
    <t>國立竹南高中</t>
  </si>
  <si>
    <t>桃園市立陽明高中</t>
  </si>
  <si>
    <t>國立竹北高中</t>
  </si>
  <si>
    <t>國立卓蘭高中</t>
  </si>
  <si>
    <t>新竹市立成德高中</t>
  </si>
  <si>
    <t>新竹市立香山高中</t>
  </si>
  <si>
    <t>苗栗縣立興華高中</t>
  </si>
  <si>
    <t>國立苑裡高中</t>
  </si>
  <si>
    <t>國立新竹高工</t>
  </si>
  <si>
    <t>國立新竹高商</t>
  </si>
  <si>
    <t>桃園市立中壢高商</t>
  </si>
  <si>
    <t>國立關西高中</t>
  </si>
  <si>
    <t>私立建臺高中</t>
  </si>
  <si>
    <t>桃園市新屋高中</t>
  </si>
  <si>
    <t>新竹市立建功高中</t>
  </si>
  <si>
    <t>私立曙光女中</t>
  </si>
  <si>
    <t>私立治平高中</t>
  </si>
  <si>
    <t>私立忠信高中</t>
  </si>
  <si>
    <t>私立東泰高中</t>
  </si>
  <si>
    <t>私立六和高中</t>
  </si>
  <si>
    <t>大園國際高中</t>
  </si>
  <si>
    <t>臺中市立臺中女中</t>
  </si>
  <si>
    <t>臺中市立大甲高中</t>
  </si>
  <si>
    <t>臺中市立惠文高中</t>
  </si>
  <si>
    <t>私立曉明女中</t>
  </si>
  <si>
    <t>私立立人高中</t>
  </si>
  <si>
    <t>私立華盛頓高中</t>
  </si>
  <si>
    <t>私立明德高中</t>
  </si>
  <si>
    <t>臺中市立東山高中</t>
  </si>
  <si>
    <t>國立中科實驗高中</t>
  </si>
  <si>
    <t>私立磊川華德福實驗教育學校</t>
  </si>
  <si>
    <t>國立中興高中</t>
  </si>
  <si>
    <t>國立彰化高中</t>
  </si>
  <si>
    <t>國立員林高中</t>
  </si>
  <si>
    <t>彰化縣立成功高中</t>
  </si>
  <si>
    <t>彰化縣立田中高中</t>
  </si>
  <si>
    <t>國立東石高中</t>
  </si>
  <si>
    <t>國立華南高商</t>
  </si>
  <si>
    <t>國立嘉義高商</t>
  </si>
  <si>
    <t>私立宏仁女中</t>
  </si>
  <si>
    <t>私立輔仁高中</t>
  </si>
  <si>
    <t>私立協志工商</t>
  </si>
  <si>
    <t>國立新港藝術高中</t>
  </si>
  <si>
    <r>
      <t>(704)</t>
    </r>
    <r>
      <rPr>
        <sz val="10"/>
        <color indexed="8"/>
        <rFont val="細明體"/>
        <family val="3"/>
        <charset val="136"/>
      </rPr>
      <t>新營高中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</si>
  <si>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(304)</t>
    </r>
    <r>
      <rPr>
        <sz val="10"/>
        <color indexed="8"/>
        <rFont val="細明體"/>
        <family val="3"/>
        <charset val="136"/>
      </rPr>
      <t>陽明高中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</si>
  <si>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(305)</t>
    </r>
    <r>
      <rPr>
        <sz val="10"/>
        <color indexed="8"/>
        <rFont val="細明體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舞蹈班</t>
    </r>
    <r>
      <rPr>
        <sz val="10"/>
        <color indexed="8"/>
        <rFont val="Times New Roman"/>
        <family val="1"/>
      </rPr>
      <t>)</t>
    </r>
  </si>
  <si>
    <t>雲林縣立麥寮高中</t>
  </si>
  <si>
    <t>雲林縣立斗南高中</t>
  </si>
  <si>
    <r>
      <t>(405)</t>
    </r>
    <r>
      <rPr>
        <sz val="10"/>
        <color indexed="8"/>
        <rFont val="細明體"/>
        <family val="3"/>
        <charset val="136"/>
      </rPr>
      <t>大甲高中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</si>
  <si>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國立臺南二中</t>
  </si>
  <si>
    <t>國立新營高中</t>
  </si>
  <si>
    <t>國立北門高中</t>
  </si>
  <si>
    <t>國立臺南大學附中</t>
  </si>
  <si>
    <t>私立明達高中</t>
  </si>
  <si>
    <t>私立慈濟高中</t>
  </si>
  <si>
    <r>
      <t>(811)</t>
    </r>
    <r>
      <rPr>
        <sz val="10"/>
        <color indexed="8"/>
        <rFont val="細明體"/>
        <family val="3"/>
        <charset val="136"/>
      </rPr>
      <t>新莊高中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細明體"/>
        <family val="3"/>
        <charset val="136"/>
      </rPr>
      <t>音樂班</t>
    </r>
  </si>
  <si>
    <r>
      <t>(305)</t>
    </r>
    <r>
      <rPr>
        <sz val="10"/>
        <color indexed="8"/>
        <rFont val="細明體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</si>
  <si>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(546)</t>
    </r>
    <r>
      <rPr>
        <sz val="10"/>
        <color indexed="8"/>
        <rFont val="細明體"/>
        <family val="3"/>
        <charset val="136"/>
      </rPr>
      <t>彰化成功高中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</si>
  <si>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高雄市立新莊高中</t>
  </si>
  <si>
    <t>私立道明高中</t>
  </si>
  <si>
    <t>高雄市立林園高中</t>
  </si>
  <si>
    <t>高雄市立鼓山高中</t>
  </si>
  <si>
    <t>私立中山工商</t>
  </si>
  <si>
    <t>私立正義高中</t>
  </si>
  <si>
    <t>高雄市立福誠高中</t>
  </si>
  <si>
    <t>私立裕德高中</t>
  </si>
  <si>
    <t>國立恆春工商</t>
  </si>
  <si>
    <t>私立美和高中</t>
  </si>
  <si>
    <t>國立花蓮高中</t>
  </si>
  <si>
    <t>國立花蓮女中</t>
  </si>
  <si>
    <t>私立慈濟大學附中</t>
  </si>
  <si>
    <r>
      <t>(295)</t>
    </r>
    <r>
      <rPr>
        <sz val="10"/>
        <color indexed="8"/>
        <rFont val="細明體"/>
        <family val="3"/>
        <charset val="136"/>
      </rPr>
      <t>內壢高中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</si>
  <si>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t>五標</t>
  </si>
  <si>
    <t>自然組</t>
    <phoneticPr fontId="2" type="noConversion"/>
  </si>
  <si>
    <t>社會組</t>
    <phoneticPr fontId="2" type="noConversion"/>
  </si>
  <si>
    <t>總級分</t>
    <phoneticPr fontId="2" type="noConversion"/>
  </si>
  <si>
    <t>頂標</t>
  </si>
  <si>
    <t>前標</t>
  </si>
  <si>
    <t>均標</t>
  </si>
  <si>
    <t>後標</t>
  </si>
  <si>
    <t>底標</t>
  </si>
  <si>
    <t>標準差</t>
  </si>
  <si>
    <t>平均</t>
  </si>
  <si>
    <r>
      <t>全體頂標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</si>
  <si>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全體前標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75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</si>
  <si>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全體均標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</si>
  <si>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全體後標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</si>
  <si>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全體底標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</si>
  <si>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※</t>
    </r>
    <r>
      <rPr>
        <sz val="7"/>
        <color indexed="8"/>
        <rFont val="標楷體"/>
        <family val="4"/>
        <charset val="136"/>
      </rPr>
      <t xml:space="preserve">  </t>
    </r>
    <r>
      <rPr>
        <sz val="12"/>
        <color indexed="8"/>
        <rFont val="標楷體"/>
        <family val="4"/>
        <charset val="136"/>
      </rPr>
      <t>在國文與英文五標中，選擇、非選及分數三個欄位的五標為各單位群體獨立計算，故選擇加上非選不等於分數。</t>
    </r>
    <phoneticPr fontId="2" type="noConversion"/>
  </si>
  <si>
    <t>全班平均分數</t>
  </si>
  <si>
    <t>全班標準差</t>
  </si>
  <si>
    <t>全班頂標(第88百分位數)</t>
  </si>
  <si>
    <t>全班前標(第75百分位數)</t>
  </si>
  <si>
    <t>全班均標(第50百分位數)</t>
  </si>
  <si>
    <t>全班後標(第25百分位數)</t>
  </si>
  <si>
    <t>全班底標(第12百分位數)</t>
  </si>
  <si>
    <t>全校平均分數</t>
  </si>
  <si>
    <t>全校標準差</t>
  </si>
  <si>
    <t>全體平均分數</t>
  </si>
  <si>
    <r>
      <t>※</t>
    </r>
    <r>
      <rPr>
        <sz val="10"/>
        <rFont val="Times New Roman"/>
        <family val="1"/>
      </rPr>
      <t xml:space="preserve">       </t>
    </r>
    <r>
      <rPr>
        <sz val="10"/>
        <rFont val="標楷體"/>
        <family val="4"/>
        <charset val="136"/>
      </rPr>
      <t>在全校及全體的國文與英文五標中，選擇、非選及分數三個欄位為各單位群體獨立計算，故選擇加上非選不等於分數。</t>
    </r>
  </si>
  <si>
    <t>解答更正通知</t>
  </si>
  <si>
    <t>科別</t>
  </si>
  <si>
    <t>題號</t>
  </si>
  <si>
    <t>原答案</t>
  </si>
  <si>
    <t>更正答案</t>
  </si>
  <si>
    <t>說明</t>
  </si>
  <si>
    <t>國文科</t>
  </si>
  <si>
    <t>(B)</t>
  </si>
  <si>
    <t>送分</t>
  </si>
  <si>
    <t>數學科</t>
  </si>
  <si>
    <t>自然科</t>
  </si>
  <si>
    <t>(D)</t>
  </si>
  <si>
    <t>(A)或(D)</t>
  </si>
  <si>
    <t>008</t>
  </si>
  <si>
    <t>006</t>
  </si>
  <si>
    <t>全校（體）總級分人數統計表</t>
  </si>
  <si>
    <t>報表編號：B301</t>
  </si>
  <si>
    <r>
      <t>人數（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</si>
  <si>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累計人數</t>
  </si>
  <si>
    <r>
      <t>累計（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</si>
  <si>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109學年度全國高級中學學科能力測驗模擬考</t>
  </si>
  <si>
    <t>(A)選項的正確解讀應是：女性讀者全年的借閱數(4719萬冊)，較男性讀者(3063萬冊)高出五成，因此(A)選項為正確。故本題(A)(D)均可。</t>
  </si>
  <si>
    <t>英文科</t>
  </si>
  <si>
    <t>(A)</t>
  </si>
  <si>
    <t>（A）或（B）</t>
  </si>
  <si>
    <r>
      <t>因題目上下文條件不夠充足，導致學生作答無法判斷或找不出答案，故本題</t>
    </r>
    <r>
      <rPr>
        <sz val="12"/>
        <color rgb="FF000000"/>
        <rFont val="新細明體"/>
        <family val="1"/>
        <charset val="136"/>
      </rPr>
      <t>(A) (B)</t>
    </r>
    <r>
      <rPr>
        <sz val="12"/>
        <rFont val="新細明體"/>
        <family val="1"/>
        <charset val="136"/>
      </rPr>
      <t>均可。</t>
    </r>
  </si>
  <si>
    <t>（B）或（D）</t>
  </si>
  <si>
    <t>(D)選項有斷章取義之嫌。(B)選項亦為錯誤，故(B)(D)都給分。</t>
  </si>
  <si>
    <t>(C)或(D)</t>
  </si>
  <si>
    <r>
      <t>(C)選項說明條件不足，故</t>
    </r>
    <r>
      <rPr>
        <sz val="12"/>
        <rFont val="新細明體"/>
        <family val="1"/>
        <charset val="136"/>
      </rPr>
      <t>本題</t>
    </r>
    <r>
      <rPr>
        <sz val="12"/>
        <color rgb="FF000000"/>
        <rFont val="新細明體"/>
        <family val="1"/>
        <charset val="136"/>
      </rPr>
      <t>(C)(D)</t>
    </r>
    <r>
      <rPr>
        <sz val="12"/>
        <rFont val="新細明體"/>
        <family val="1"/>
        <charset val="136"/>
      </rPr>
      <t>均可。</t>
    </r>
  </si>
  <si>
    <t>選填題A</t>
  </si>
  <si>
    <t>修正解析為</t>
  </si>
  <si>
    <t>時，</t>
  </si>
  <si>
    <t>(不合)</t>
  </si>
  <si>
    <t>(4)…共有2個可能解</t>
  </si>
  <si>
    <t>故總和為</t>
  </si>
  <si>
    <r>
      <t>(</t>
    </r>
    <r>
      <rPr>
        <b/>
        <sz val="14"/>
        <color rgb="FF000000"/>
        <rFont val="新細明體"/>
        <family val="1"/>
        <charset val="136"/>
      </rPr>
      <t>A)</t>
    </r>
    <r>
      <rPr>
        <b/>
        <sz val="12"/>
        <color rgb="FF000000"/>
        <rFont val="新細明體"/>
        <family val="1"/>
        <charset val="136"/>
      </rPr>
      <t>(</t>
    </r>
    <r>
      <rPr>
        <b/>
        <sz val="14"/>
        <color rgb="FF000000"/>
        <rFont val="新細明體"/>
        <family val="1"/>
        <charset val="136"/>
      </rPr>
      <t>C)</t>
    </r>
    <r>
      <rPr>
        <b/>
        <sz val="12"/>
        <color rgb="FF000000"/>
        <rFont val="新細明體"/>
        <family val="1"/>
        <charset val="136"/>
      </rPr>
      <t>(</t>
    </r>
    <r>
      <rPr>
        <b/>
        <sz val="14"/>
        <color rgb="FF000000"/>
        <rFont val="新細明體"/>
        <family val="1"/>
        <charset val="136"/>
      </rPr>
      <t>E)</t>
    </r>
  </si>
  <si>
    <t>經查證，正確數值應如下，故每種配法皆可：</t>
  </si>
  <si>
    <r>
      <t>(</t>
    </r>
    <r>
      <rPr>
        <b/>
        <sz val="14"/>
        <color rgb="FF000000"/>
        <rFont val="新細明體"/>
        <family val="1"/>
        <charset val="136"/>
      </rPr>
      <t>C)</t>
    </r>
  </si>
  <si>
    <t>(B)或(C)</t>
  </si>
  <si>
    <t>腎上腺素可促進肝糖分解，胰島素也確實可促進葡萄糖的氧化，兩激素於醣類代謝上皆具有異化作用。故此題選(B)或(C)皆給分</t>
  </si>
  <si>
    <r>
      <t>109</t>
    </r>
    <r>
      <rPr>
        <b/>
        <sz val="16"/>
        <rFont val="標楷體"/>
        <family val="4"/>
        <charset val="136"/>
      </rPr>
      <t>學年度第一學期綜高(學測)第1次模擬考個人優勝名單
自然學程學生前五名(依國英數自總級分和排序)</t>
    </r>
    <phoneticPr fontId="6" type="noConversion"/>
  </si>
  <si>
    <r>
      <t>109</t>
    </r>
    <r>
      <rPr>
        <b/>
        <sz val="16"/>
        <rFont val="標楷體"/>
        <family val="4"/>
        <charset val="136"/>
      </rPr>
      <t>學年度第一學期綜高(學測)第1次模擬考個人優勝名單
社會學程學生前五名(依國英數社總級分和排序)</t>
    </r>
    <phoneticPr fontId="6" type="noConversion"/>
  </si>
  <si>
    <t>034</t>
  </si>
  <si>
    <t>001</t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</si>
  <si>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</si>
  <si>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</si>
  <si>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</si>
  <si>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</si>
  <si>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</si>
  <si>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004</t>
  </si>
  <si>
    <t>003</t>
  </si>
  <si>
    <t>002</t>
  </si>
  <si>
    <t>社會</t>
    <phoneticPr fontId="2" type="noConversion"/>
  </si>
  <si>
    <t>社會組(國、英、數、社)</t>
    <phoneticPr fontId="2" type="noConversion"/>
  </si>
  <si>
    <t>總分</t>
    <phoneticPr fontId="2" type="noConversion"/>
  </si>
  <si>
    <t>038</t>
  </si>
  <si>
    <t>分數</t>
    <phoneticPr fontId="2" type="noConversion"/>
  </si>
  <si>
    <t>級分</t>
    <phoneticPr fontId="2" type="noConversion"/>
  </si>
  <si>
    <t>※  排名空白表示該科缺考</t>
    <phoneticPr fontId="2" type="noConversion"/>
  </si>
  <si>
    <t>全校（體）五標及平均分數比較表</t>
  </si>
  <si>
    <t>自然組</t>
    <phoneticPr fontId="2" type="noConversion"/>
  </si>
  <si>
    <t>人數</t>
    <phoneticPr fontId="2" type="noConversion"/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</si>
  <si>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</si>
  <si>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</si>
  <si>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</si>
  <si>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</si>
  <si>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</si>
  <si>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</si>
  <si>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</si>
  <si>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</si>
  <si>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</si>
  <si>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</si>
  <si>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</si>
  <si>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※   凡缺考自然考科，則不列入自然組總分與總級分之五標與平均計算。</t>
    <phoneticPr fontId="2" type="noConversion"/>
  </si>
  <si>
    <t>109學年度全國高級中學學科能力測驗第一次模擬考試</t>
    <phoneticPr fontId="2" type="noConversion"/>
  </si>
  <si>
    <t>考試日期：2020/08/03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</si>
  <si>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</si>
  <si>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</si>
  <si>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製表日期：2020/08/17</t>
    <phoneticPr fontId="2" type="noConversion"/>
  </si>
  <si>
    <t>學生姓名</t>
    <phoneticPr fontId="2" type="noConversion"/>
  </si>
  <si>
    <t>排名</t>
    <phoneticPr fontId="2" type="noConversion"/>
  </si>
  <si>
    <t>社會組</t>
    <phoneticPr fontId="2" type="noConversion"/>
  </si>
  <si>
    <t>※   凡缺考社會考科，則不列入社會組總分與總級分之五標與平均計算。</t>
    <phoneticPr fontId="2" type="noConversion"/>
  </si>
  <si>
    <t>班級各科平均比較表</t>
    <phoneticPr fontId="2" type="noConversion"/>
  </si>
  <si>
    <t>報表編號：B206C</t>
    <phoneticPr fontId="2" type="noConversion"/>
  </si>
  <si>
    <t>自然組總分</t>
    <phoneticPr fontId="2" type="noConversion"/>
  </si>
  <si>
    <t>社會組總分</t>
    <phoneticPr fontId="2" type="noConversion"/>
  </si>
  <si>
    <t>全校平均</t>
    <phoneticPr fontId="2" type="noConversion"/>
  </si>
  <si>
    <t>全體平均</t>
    <phoneticPr fontId="2" type="noConversion"/>
  </si>
  <si>
    <t>參加學校各科平均比較表</t>
    <phoneticPr fontId="2" type="noConversion"/>
  </si>
  <si>
    <r>
      <t>報表編號：B207</t>
    </r>
    <r>
      <rPr>
        <sz val="7"/>
        <rFont val="標楷體"/>
        <family val="4"/>
        <charset val="136"/>
      </rPr>
      <t/>
    </r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</si>
  <si>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</si>
  <si>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學校</t>
    <phoneticPr fontId="2" type="noConversion"/>
  </si>
  <si>
    <t>臺北市立南湖高中</t>
  </si>
  <si>
    <t>康橋學校財團法人</t>
  </si>
  <si>
    <t>桃園市立桃園高中</t>
  </si>
  <si>
    <t>桃園市立壽山高中</t>
  </si>
  <si>
    <t>國立新竹高中</t>
  </si>
  <si>
    <t>苗栗縣立苑裡高中</t>
  </si>
  <si>
    <t>私立光復高中</t>
  </si>
  <si>
    <t>私立振聲高中</t>
  </si>
  <si>
    <t>新竹縣立六家高中</t>
  </si>
  <si>
    <t>私立啟英高中</t>
  </si>
  <si>
    <t>私立育達高中</t>
  </si>
  <si>
    <t>臺中市立清水高中</t>
  </si>
  <si>
    <t>臺中市立中港高中</t>
  </si>
  <si>
    <t>臺中市立后綜高中</t>
  </si>
  <si>
    <t>私立新民高中</t>
  </si>
  <si>
    <t>私立東海大學附中</t>
  </si>
  <si>
    <r>
      <t>(449)</t>
    </r>
    <r>
      <rPr>
        <sz val="10"/>
        <color indexed="8"/>
        <rFont val="細明體"/>
        <family val="3"/>
        <charset val="136"/>
      </rPr>
      <t>東山高中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細明體"/>
        <family val="3"/>
        <charset val="136"/>
      </rPr>
      <t>體育班</t>
    </r>
  </si>
  <si>
    <t>國立彰化高商</t>
  </si>
  <si>
    <t>國立溪湖高中</t>
  </si>
  <si>
    <t>彰化縣立和美高中</t>
  </si>
  <si>
    <t>國立嘉義女中</t>
  </si>
  <si>
    <t>嘉義縣立永慶高中</t>
  </si>
  <si>
    <t>國立虎尾高中</t>
  </si>
  <si>
    <t>國立北港高中</t>
  </si>
  <si>
    <r>
      <t>(852)</t>
    </r>
    <r>
      <rPr>
        <sz val="10"/>
        <color indexed="8"/>
        <rFont val="細明體"/>
        <family val="3"/>
        <charset val="136"/>
      </rPr>
      <t>文山高中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</si>
  <si>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(304)</t>
    </r>
    <r>
      <rPr>
        <sz val="10"/>
        <color indexed="8"/>
        <rFont val="細明體"/>
        <family val="3"/>
        <charset val="136"/>
      </rPr>
      <t>陽明高中</t>
    </r>
    <r>
      <rPr>
        <sz val="10"/>
        <color indexed="8"/>
        <rFont val="Times New Roman"/>
        <family val="1"/>
      </rPr>
      <t>(321)</t>
    </r>
  </si>
  <si>
    <t>私立揚子高中</t>
  </si>
  <si>
    <r>
      <t>(305)</t>
    </r>
    <r>
      <rPr>
        <sz val="10"/>
        <color indexed="8"/>
        <rFont val="細明體"/>
        <family val="3"/>
        <charset val="136"/>
      </rPr>
      <t>竹北高中</t>
    </r>
    <r>
      <rPr>
        <sz val="10"/>
        <color indexed="8"/>
        <rFont val="Times New Roman"/>
        <family val="1"/>
      </rPr>
      <t>(317)</t>
    </r>
  </si>
  <si>
    <r>
      <t>(444)</t>
    </r>
    <r>
      <rPr>
        <sz val="10"/>
        <color indexed="8"/>
        <rFont val="細明體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</si>
  <si>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r>
      <t>(444)</t>
    </r>
    <r>
      <rPr>
        <sz val="10"/>
        <color indexed="8"/>
        <rFont val="細明體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表藝班</t>
    </r>
    <r>
      <rPr>
        <sz val="10"/>
        <color indexed="8"/>
        <rFont val="Times New Roman"/>
        <family val="1"/>
      </rPr>
      <t>)</t>
    </r>
  </si>
  <si>
    <t>高雄市立左營高中</t>
  </si>
  <si>
    <t>國立鳳新高中</t>
  </si>
  <si>
    <t>私立復華高中</t>
  </si>
  <si>
    <t>高雄市立三民高中</t>
  </si>
  <si>
    <t>高雄市立文山高中</t>
  </si>
  <si>
    <t>高雄市立新興高中</t>
  </si>
  <si>
    <t>國立屏東高中</t>
  </si>
  <si>
    <t>國立潮州高中</t>
  </si>
  <si>
    <t>屏東縣立枋寮高中</t>
  </si>
  <si>
    <t>國立臺東女中</t>
  </si>
  <si>
    <t>國立花蓮高商</t>
  </si>
  <si>
    <t>私立海星高中</t>
  </si>
  <si>
    <r>
      <t>(813)</t>
    </r>
    <r>
      <rPr>
        <sz val="10"/>
        <color indexed="8"/>
        <rFont val="細明體"/>
        <family val="3"/>
        <charset val="136"/>
      </rPr>
      <t>鳳新高中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</si>
  <si>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r>
      <t>(813)</t>
    </r>
    <r>
      <rPr>
        <sz val="10"/>
        <color indexed="8"/>
        <rFont val="細明體"/>
        <family val="3"/>
        <charset val="136"/>
      </rPr>
      <t>鳳新高中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細明體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</si>
  <si>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(651)</t>
    </r>
    <r>
      <rPr>
        <sz val="10"/>
        <color indexed="8"/>
        <rFont val="細明體"/>
        <family val="3"/>
        <charset val="136"/>
      </rPr>
      <t>雲林縣虎尾高中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細明體"/>
        <family val="3"/>
        <charset val="136"/>
      </rPr>
      <t>體育班</t>
    </r>
  </si>
  <si>
    <t>參加學校各科五標統計表</t>
    <phoneticPr fontId="2" type="noConversion"/>
  </si>
  <si>
    <t>報表編號：B209</t>
    <phoneticPr fontId="2" type="noConversion"/>
  </si>
  <si>
    <t>分析範圍：全體考生</t>
    <phoneticPr fontId="2" type="noConversion"/>
  </si>
  <si>
    <t>學校名稱：317_桃園市立中壢高商_3年級</t>
    <phoneticPr fontId="2" type="noConversion"/>
  </si>
  <si>
    <t>考試日期：2020/08/03</t>
  </si>
  <si>
    <t>製表日期：2020/08/17</t>
  </si>
  <si>
    <t>自然組(國.英.數.自)</t>
    <phoneticPr fontId="2" type="noConversion"/>
  </si>
  <si>
    <t>社會組(國.英.數.社)</t>
    <phoneticPr fontId="2" type="noConversion"/>
  </si>
  <si>
    <t>全校</t>
    <phoneticPr fontId="2" type="noConversion"/>
  </si>
  <si>
    <t>全體</t>
    <phoneticPr fontId="2" type="noConversion"/>
  </si>
  <si>
    <t>累計人數</t>
    <phoneticPr fontId="2" type="noConversion"/>
  </si>
  <si>
    <t>歐○謙</t>
  </si>
  <si>
    <t>彭○綺</t>
  </si>
  <si>
    <t>鍾○樺</t>
  </si>
  <si>
    <t>黃○宣</t>
  </si>
  <si>
    <t>徐○謙</t>
  </si>
  <si>
    <t>廖○欣</t>
  </si>
  <si>
    <t>康○譜</t>
  </si>
  <si>
    <t>廖○戎</t>
  </si>
  <si>
    <t>徐○驊</t>
  </si>
  <si>
    <t>姚○華</t>
  </si>
  <si>
    <t>余○芸</t>
  </si>
  <si>
    <t>張○勛</t>
  </si>
  <si>
    <t>劉○廷</t>
  </si>
  <si>
    <t>王○萱</t>
  </si>
  <si>
    <t>許○雯</t>
  </si>
  <si>
    <t>高○釧</t>
  </si>
  <si>
    <t>高○翔</t>
  </si>
  <si>
    <t>楊○樺</t>
  </si>
  <si>
    <t>陳○雲</t>
  </si>
  <si>
    <t>許○庭</t>
  </si>
  <si>
    <t>饒○杰</t>
  </si>
  <si>
    <t>邱○臺</t>
  </si>
  <si>
    <t>陳○勛</t>
  </si>
  <si>
    <t>楊○茹</t>
  </si>
  <si>
    <t>許○堯</t>
  </si>
  <si>
    <t>邱○振</t>
  </si>
  <si>
    <t>張○庭</t>
  </si>
  <si>
    <t>嚴○謄</t>
  </si>
  <si>
    <t>曾○恩</t>
  </si>
  <si>
    <t>鄧○婷</t>
  </si>
  <si>
    <t>廖○忻</t>
  </si>
  <si>
    <t>林○君</t>
  </si>
  <si>
    <t>張○婷</t>
  </si>
  <si>
    <t>劉○彤</t>
  </si>
  <si>
    <t>游○安</t>
  </si>
  <si>
    <t>李○婷</t>
  </si>
  <si>
    <t>邱○芮</t>
  </si>
  <si>
    <t>陳○芸</t>
  </si>
  <si>
    <t>徐○荃</t>
  </si>
  <si>
    <t>吳○怡</t>
  </si>
  <si>
    <t>吳○潔</t>
  </si>
  <si>
    <t>邱○萱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</si>
</sst>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0_ "/>
    <numFmt numFmtId="179" formatCode="0\ "/>
  </numFmts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0"/>
      <color indexed="8"/>
      <name val="細明體"/>
      <family val="3"/>
      <charset val="136"/>
    </font>
    <font>
      <sz val="12"/>
      <name val="Times New Roman"/>
      <family val="1"/>
    </font>
    <font>
      <sz val="15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Times New Roman"/>
      <family val="1"/>
    </font>
    <font>
      <sz val="7"/>
      <color indexed="8"/>
      <name val="標楷體"/>
      <family val="4"/>
      <charset val="136"/>
    </font>
    <font>
      <sz val="14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sz val="15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6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7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Protection="1">
      <alignment vertical="center"/>
      <protection locked="0"/>
    </xf>
    <xf numFmtId="0" fontId="0" fillId="0" borderId="0" xfId="0" applyFont="1">
      <alignment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49" fontId="27" fillId="0" borderId="33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178" fontId="27" fillId="0" borderId="33" xfId="0" applyNumberFormat="1" applyFont="1" applyBorder="1" applyAlignment="1">
      <alignment horizontal="right" vertical="center"/>
    </xf>
    <xf numFmtId="178" fontId="27" fillId="0" borderId="14" xfId="0" applyNumberFormat="1" applyFont="1" applyBorder="1" applyAlignment="1">
      <alignment horizontal="right" vertical="center"/>
    </xf>
    <xf numFmtId="177" fontId="27" fillId="0" borderId="14" xfId="0" applyNumberFormat="1" applyFont="1" applyBorder="1" applyAlignment="1">
      <alignment horizontal="right" vertical="center"/>
    </xf>
    <xf numFmtId="177" fontId="27" fillId="0" borderId="34" xfId="0" applyNumberFormat="1" applyFont="1" applyBorder="1" applyAlignment="1">
      <alignment horizontal="right" vertical="center"/>
    </xf>
    <xf numFmtId="178" fontId="27" fillId="0" borderId="33" xfId="0" applyNumberFormat="1" applyFont="1" applyBorder="1" applyAlignment="1">
      <alignment horizontal="right" vertical="center" wrapText="1"/>
    </xf>
    <xf numFmtId="177" fontId="27" fillId="0" borderId="33" xfId="0" applyNumberFormat="1" applyFont="1" applyBorder="1" applyAlignment="1">
      <alignment horizontal="right" vertical="center"/>
    </xf>
    <xf numFmtId="177" fontId="29" fillId="0" borderId="34" xfId="0" applyNumberFormat="1" applyFont="1" applyBorder="1" applyAlignment="1">
      <alignment horizontal="right" vertical="center"/>
    </xf>
    <xf numFmtId="177" fontId="27" fillId="0" borderId="12" xfId="0" applyNumberFormat="1" applyFont="1" applyBorder="1" applyAlignment="1">
      <alignment horizontal="right" vertical="center"/>
    </xf>
    <xf numFmtId="49" fontId="27" fillId="0" borderId="35" xfId="0" applyNumberFormat="1" applyFont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178" fontId="27" fillId="0" borderId="35" xfId="0" applyNumberFormat="1" applyFont="1" applyBorder="1" applyAlignment="1">
      <alignment horizontal="right" vertical="center"/>
    </xf>
    <xf numFmtId="178" fontId="27" fillId="0" borderId="36" xfId="0" applyNumberFormat="1" applyFont="1" applyBorder="1" applyAlignment="1">
      <alignment horizontal="right" vertical="center"/>
    </xf>
    <xf numFmtId="177" fontId="27" fillId="0" borderId="36" xfId="0" applyNumberFormat="1" applyFont="1" applyBorder="1" applyAlignment="1">
      <alignment horizontal="right" vertical="center"/>
    </xf>
    <xf numFmtId="177" fontId="27" fillId="0" borderId="37" xfId="0" applyNumberFormat="1" applyFont="1" applyBorder="1" applyAlignment="1">
      <alignment horizontal="right" vertical="center"/>
    </xf>
    <xf numFmtId="178" fontId="27" fillId="0" borderId="35" xfId="0" applyNumberFormat="1" applyFont="1" applyBorder="1" applyAlignment="1">
      <alignment horizontal="right" vertical="center" wrapText="1"/>
    </xf>
    <xf numFmtId="177" fontId="27" fillId="0" borderId="35" xfId="0" applyNumberFormat="1" applyFont="1" applyBorder="1" applyAlignment="1">
      <alignment horizontal="right" vertical="center"/>
    </xf>
    <xf numFmtId="177" fontId="29" fillId="0" borderId="37" xfId="0" applyNumberFormat="1" applyFont="1" applyBorder="1" applyAlignment="1">
      <alignment horizontal="right" vertical="center"/>
    </xf>
    <xf numFmtId="177" fontId="27" fillId="0" borderId="47" xfId="0" applyNumberFormat="1" applyFont="1" applyBorder="1" applyAlignment="1">
      <alignment horizontal="right" vertical="center"/>
    </xf>
    <xf numFmtId="0" fontId="25" fillId="0" borderId="42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shrinkToFit="1"/>
    </xf>
    <xf numFmtId="178" fontId="27" fillId="0" borderId="61" xfId="0" applyNumberFormat="1" applyFont="1" applyBorder="1" applyAlignment="1">
      <alignment horizontal="right" vertical="center"/>
    </xf>
    <xf numFmtId="178" fontId="27" fillId="0" borderId="62" xfId="0" applyNumberFormat="1" applyFont="1" applyBorder="1" applyAlignment="1">
      <alignment horizontal="right" vertical="center"/>
    </xf>
    <xf numFmtId="177" fontId="29" fillId="0" borderId="62" xfId="0" applyNumberFormat="1" applyFont="1" applyBorder="1" applyAlignment="1">
      <alignment horizontal="right" vertical="center"/>
    </xf>
    <xf numFmtId="177" fontId="29" fillId="0" borderId="63" xfId="0" applyNumberFormat="1" applyFont="1" applyBorder="1" applyAlignment="1">
      <alignment horizontal="right" vertical="center"/>
    </xf>
    <xf numFmtId="178" fontId="29" fillId="0" borderId="61" xfId="0" applyNumberFormat="1" applyFont="1" applyBorder="1" applyAlignment="1">
      <alignment horizontal="right" vertical="center"/>
    </xf>
    <xf numFmtId="177" fontId="29" fillId="0" borderId="54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178" fontId="27" fillId="0" borderId="57" xfId="0" applyNumberFormat="1" applyFont="1" applyBorder="1" applyAlignment="1">
      <alignment horizontal="right" vertical="center"/>
    </xf>
    <xf numFmtId="178" fontId="27" fillId="0" borderId="58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6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49" fontId="38" fillId="0" borderId="73" xfId="0" applyNumberFormat="1" applyFont="1" applyBorder="1" applyAlignment="1">
      <alignment horizontal="left" vertical="center" shrinkToFit="1"/>
    </xf>
    <xf numFmtId="178" fontId="27" fillId="0" borderId="74" xfId="0" applyNumberFormat="1" applyFont="1" applyBorder="1" applyAlignment="1">
      <alignment horizontal="right" vertical="center"/>
    </xf>
    <xf numFmtId="178" fontId="27" fillId="0" borderId="75" xfId="0" applyNumberFormat="1" applyFont="1" applyBorder="1" applyAlignment="1">
      <alignment horizontal="right" vertical="center"/>
    </xf>
    <xf numFmtId="177" fontId="29" fillId="0" borderId="75" xfId="0" applyNumberFormat="1" applyFont="1" applyBorder="1" applyAlignment="1">
      <alignment horizontal="right" vertical="center"/>
    </xf>
    <xf numFmtId="177" fontId="29" fillId="0" borderId="76" xfId="0" applyNumberFormat="1" applyFont="1" applyBorder="1" applyAlignment="1">
      <alignment horizontal="right" vertical="center"/>
    </xf>
    <xf numFmtId="178" fontId="29" fillId="0" borderId="74" xfId="0" applyNumberFormat="1" applyFont="1" applyBorder="1" applyAlignment="1">
      <alignment horizontal="right" vertical="center"/>
    </xf>
    <xf numFmtId="177" fontId="29" fillId="0" borderId="77" xfId="0" applyNumberFormat="1" applyFont="1" applyBorder="1" applyAlignment="1">
      <alignment horizontal="right" vertical="center"/>
    </xf>
    <xf numFmtId="49" fontId="38" fillId="0" borderId="56" xfId="0" applyNumberFormat="1" applyFont="1" applyBorder="1" applyAlignment="1">
      <alignment horizontal="left" vertical="center" shrinkToFit="1"/>
    </xf>
    <xf numFmtId="178" fontId="27" fillId="0" borderId="78" xfId="0" applyNumberFormat="1" applyFont="1" applyBorder="1" applyAlignment="1">
      <alignment horizontal="right" vertical="center"/>
    </xf>
    <xf numFmtId="178" fontId="27" fillId="0" borderId="79" xfId="0" applyNumberFormat="1" applyFont="1" applyBorder="1" applyAlignment="1">
      <alignment horizontal="right" vertical="center"/>
    </xf>
    <xf numFmtId="177" fontId="29" fillId="0" borderId="79" xfId="0" applyNumberFormat="1" applyFont="1" applyBorder="1" applyAlignment="1">
      <alignment horizontal="right" vertical="center"/>
    </xf>
    <xf numFmtId="177" fontId="29" fillId="0" borderId="80" xfId="0" applyNumberFormat="1" applyFont="1" applyBorder="1" applyAlignment="1">
      <alignment horizontal="right" vertical="center"/>
    </xf>
    <xf numFmtId="178" fontId="29" fillId="0" borderId="78" xfId="0" applyNumberFormat="1" applyFont="1" applyBorder="1" applyAlignment="1">
      <alignment horizontal="right" vertical="center"/>
    </xf>
    <xf numFmtId="177" fontId="29" fillId="0" borderId="51" xfId="0" applyNumberFormat="1" applyFont="1" applyBorder="1" applyAlignment="1">
      <alignment horizontal="right" vertical="center"/>
    </xf>
    <xf numFmtId="177" fontId="25" fillId="0" borderId="65" xfId="0" applyNumberFormat="1" applyFont="1" applyBorder="1" applyAlignment="1">
      <alignment horizontal="center" vertical="center" wrapText="1"/>
    </xf>
    <xf numFmtId="0" fontId="39" fillId="0" borderId="0" xfId="0" applyFont="1">
      <alignment vertical="center"/>
    </xf>
    <xf numFmtId="49" fontId="38" fillId="25" borderId="73" xfId="0" applyNumberFormat="1" applyFont="1" applyFill="1" applyBorder="1" applyAlignment="1">
      <alignment horizontal="left" vertical="center" shrinkToFit="1"/>
    </xf>
    <xf numFmtId="178" fontId="27" fillId="25" borderId="74" xfId="0" applyNumberFormat="1" applyFont="1" applyFill="1" applyBorder="1" applyAlignment="1">
      <alignment horizontal="right" vertical="center"/>
    </xf>
    <xf numFmtId="178" fontId="27" fillId="25" borderId="75" xfId="0" applyNumberFormat="1" applyFont="1" applyFill="1" applyBorder="1" applyAlignment="1">
      <alignment horizontal="right" vertical="center"/>
    </xf>
    <xf numFmtId="177" fontId="29" fillId="25" borderId="75" xfId="0" applyNumberFormat="1" applyFont="1" applyFill="1" applyBorder="1" applyAlignment="1">
      <alignment horizontal="right" vertical="center"/>
    </xf>
    <xf numFmtId="177" fontId="29" fillId="25" borderId="76" xfId="0" applyNumberFormat="1" applyFont="1" applyFill="1" applyBorder="1" applyAlignment="1">
      <alignment horizontal="right" vertical="center"/>
    </xf>
    <xf numFmtId="178" fontId="29" fillId="25" borderId="74" xfId="0" applyNumberFormat="1" applyFont="1" applyFill="1" applyBorder="1" applyAlignment="1">
      <alignment horizontal="right" vertical="center"/>
    </xf>
    <xf numFmtId="177" fontId="29" fillId="25" borderId="77" xfId="0" applyNumberFormat="1" applyFont="1" applyFill="1" applyBorder="1" applyAlignment="1">
      <alignment horizontal="right" vertical="center"/>
    </xf>
    <xf numFmtId="0" fontId="41" fillId="0" borderId="0" xfId="0" applyFont="1" applyBorder="1">
      <alignment vertical="center"/>
    </xf>
    <xf numFmtId="0" fontId="0" fillId="0" borderId="0" xfId="0" applyBorder="1">
      <alignment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5" xfId="0" applyFont="1" applyBorder="1" applyAlignment="1">
      <alignment vertical="center" wrapText="1"/>
    </xf>
    <xf numFmtId="49" fontId="28" fillId="0" borderId="81" xfId="0" applyNumberFormat="1" applyFont="1" applyBorder="1" applyAlignment="1">
      <alignment horizontal="center" vertical="center" wrapText="1"/>
    </xf>
    <xf numFmtId="178" fontId="43" fillId="0" borderId="82" xfId="0" applyNumberFormat="1" applyFont="1" applyBorder="1" applyAlignment="1">
      <alignment horizontal="right" vertical="center"/>
    </xf>
    <xf numFmtId="178" fontId="43" fillId="0" borderId="83" xfId="0" applyNumberFormat="1" applyFont="1" applyBorder="1" applyAlignment="1">
      <alignment horizontal="right" vertical="center"/>
    </xf>
    <xf numFmtId="177" fontId="43" fillId="0" borderId="84" xfId="0" applyNumberFormat="1" applyFont="1" applyBorder="1" applyAlignment="1">
      <alignment horizontal="right" vertical="center"/>
    </xf>
    <xf numFmtId="49" fontId="28" fillId="0" borderId="92" xfId="0" applyNumberFormat="1" applyFont="1" applyBorder="1" applyAlignment="1">
      <alignment horizontal="center" vertical="center" wrapText="1"/>
    </xf>
    <xf numFmtId="178" fontId="43" fillId="0" borderId="31" xfId="0" applyNumberFormat="1" applyFont="1" applyBorder="1" applyAlignment="1">
      <alignment horizontal="right" vertical="center"/>
    </xf>
    <xf numFmtId="178" fontId="43" fillId="0" borderId="11" xfId="0" applyNumberFormat="1" applyFont="1" applyBorder="1" applyAlignment="1">
      <alignment horizontal="right" vertical="center"/>
    </xf>
    <xf numFmtId="177" fontId="43" fillId="0" borderId="93" xfId="0" applyNumberFormat="1" applyFont="1" applyBorder="1" applyAlignment="1">
      <alignment horizontal="right" vertical="center"/>
    </xf>
    <xf numFmtId="49" fontId="28" fillId="0" borderId="88" xfId="0" applyNumberFormat="1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178" fontId="27" fillId="0" borderId="31" xfId="0" applyNumberFormat="1" applyFont="1" applyBorder="1" applyAlignment="1">
      <alignment horizontal="right" vertical="center"/>
    </xf>
    <xf numFmtId="178" fontId="27" fillId="0" borderId="11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179" fontId="27" fillId="0" borderId="93" xfId="0" applyNumberFormat="1" applyFont="1" applyBorder="1" applyAlignment="1">
      <alignment horizontal="right" vertical="center"/>
    </xf>
    <xf numFmtId="179" fontId="27" fillId="0" borderId="31" xfId="0" applyNumberFormat="1" applyFont="1" applyBorder="1" applyAlignment="1">
      <alignment horizontal="right" vertical="center"/>
    </xf>
    <xf numFmtId="179" fontId="29" fillId="0" borderId="93" xfId="0" applyNumberFormat="1" applyFont="1" applyBorder="1" applyAlignment="1">
      <alignment horizontal="right" vertical="center"/>
    </xf>
    <xf numFmtId="179" fontId="27" fillId="0" borderId="16" xfId="0" applyNumberFormat="1" applyFont="1" applyBorder="1" applyAlignment="1">
      <alignment horizontal="right" vertical="center"/>
    </xf>
    <xf numFmtId="49" fontId="27" fillId="0" borderId="42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178" fontId="27" fillId="0" borderId="42" xfId="0" applyNumberFormat="1" applyFont="1" applyBorder="1" applyAlignment="1">
      <alignment horizontal="right" vertical="center"/>
    </xf>
    <xf numFmtId="178" fontId="27" fillId="0" borderId="44" xfId="0" applyNumberFormat="1" applyFont="1" applyBorder="1" applyAlignment="1">
      <alignment horizontal="right" vertical="center"/>
    </xf>
    <xf numFmtId="179" fontId="27" fillId="0" borderId="44" xfId="0" applyNumberFormat="1" applyFont="1" applyBorder="1" applyAlignment="1">
      <alignment horizontal="right" vertical="center"/>
    </xf>
    <xf numFmtId="179" fontId="27" fillId="0" borderId="45" xfId="0" applyNumberFormat="1" applyFont="1" applyBorder="1" applyAlignment="1">
      <alignment horizontal="right" vertical="center"/>
    </xf>
    <xf numFmtId="179" fontId="27" fillId="0" borderId="42" xfId="0" applyNumberFormat="1" applyFont="1" applyBorder="1" applyAlignment="1">
      <alignment horizontal="right" vertical="center"/>
    </xf>
    <xf numFmtId="179" fontId="29" fillId="0" borderId="45" xfId="0" applyNumberFormat="1" applyFont="1" applyBorder="1" applyAlignment="1">
      <alignment horizontal="right" vertical="center"/>
    </xf>
    <xf numFmtId="179" fontId="27" fillId="0" borderId="46" xfId="0" applyNumberFormat="1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178" fontId="27" fillId="0" borderId="82" xfId="0" applyNumberFormat="1" applyFont="1" applyBorder="1" applyAlignment="1">
      <alignment horizontal="right" vertical="center"/>
    </xf>
    <xf numFmtId="178" fontId="27" fillId="0" borderId="83" xfId="0" applyNumberFormat="1" applyFont="1" applyBorder="1" applyAlignment="1">
      <alignment horizontal="right" vertical="center"/>
    </xf>
    <xf numFmtId="179" fontId="27" fillId="0" borderId="83" xfId="0" applyNumberFormat="1" applyFont="1" applyBorder="1" applyAlignment="1">
      <alignment horizontal="right" vertical="center"/>
    </xf>
    <xf numFmtId="179" fontId="27" fillId="0" borderId="84" xfId="0" applyNumberFormat="1" applyFont="1" applyBorder="1" applyAlignment="1">
      <alignment horizontal="right" vertical="center"/>
    </xf>
    <xf numFmtId="179" fontId="27" fillId="0" borderId="85" xfId="0" applyNumberFormat="1" applyFont="1" applyBorder="1" applyAlignment="1">
      <alignment horizontal="right" vertical="center"/>
    </xf>
    <xf numFmtId="179" fontId="27" fillId="0" borderId="27" xfId="0" applyNumberFormat="1" applyFont="1" applyBorder="1" applyAlignment="1">
      <alignment horizontal="right" vertical="center"/>
    </xf>
    <xf numFmtId="179" fontId="27" fillId="0" borderId="13" xfId="0" applyNumberFormat="1" applyFont="1" applyBorder="1" applyAlignment="1">
      <alignment horizontal="right" vertical="center"/>
    </xf>
    <xf numFmtId="179" fontId="27" fillId="0" borderId="25" xfId="0" applyNumberFormat="1" applyFont="1" applyBorder="1" applyAlignment="1">
      <alignment horizontal="right" vertical="center"/>
    </xf>
    <xf numFmtId="179" fontId="27" fillId="0" borderId="37" xfId="0" applyNumberFormat="1" applyFont="1" applyBorder="1" applyAlignment="1">
      <alignment horizontal="right" vertical="center"/>
    </xf>
    <xf numFmtId="179" fontId="27" fillId="0" borderId="43" xfId="0" applyNumberFormat="1" applyFont="1" applyBorder="1" applyAlignment="1">
      <alignment horizontal="right" vertical="center"/>
    </xf>
    <xf numFmtId="178" fontId="29" fillId="0" borderId="82" xfId="0" applyNumberFormat="1" applyFont="1" applyBorder="1" applyAlignment="1">
      <alignment horizontal="right" vertical="center"/>
    </xf>
    <xf numFmtId="178" fontId="29" fillId="0" borderId="83" xfId="0" applyNumberFormat="1" applyFont="1" applyBorder="1" applyAlignment="1">
      <alignment horizontal="right" vertical="center"/>
    </xf>
    <xf numFmtId="179" fontId="29" fillId="0" borderId="83" xfId="0" applyNumberFormat="1" applyFont="1" applyBorder="1" applyAlignment="1">
      <alignment horizontal="right" vertical="center"/>
    </xf>
    <xf numFmtId="179" fontId="29" fillId="0" borderId="84" xfId="0" applyNumberFormat="1" applyFont="1" applyBorder="1" applyAlignment="1">
      <alignment horizontal="right" vertical="center"/>
    </xf>
    <xf numFmtId="178" fontId="29" fillId="0" borderId="31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9" fontId="29" fillId="0" borderId="11" xfId="0" applyNumberFormat="1" applyFont="1" applyBorder="1" applyAlignment="1">
      <alignment horizontal="right" vertical="center"/>
    </xf>
    <xf numFmtId="179" fontId="29" fillId="0" borderId="27" xfId="0" applyNumberFormat="1" applyFont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8" fontId="29" fillId="0" borderId="42" xfId="0" applyNumberFormat="1" applyFont="1" applyBorder="1" applyAlignment="1">
      <alignment horizontal="right" vertical="center"/>
    </xf>
    <xf numFmtId="178" fontId="29" fillId="0" borderId="44" xfId="0" applyNumberFormat="1" applyFont="1" applyBorder="1" applyAlignment="1">
      <alignment horizontal="right" vertical="center"/>
    </xf>
    <xf numFmtId="179" fontId="29" fillId="0" borderId="44" xfId="0" applyNumberFormat="1" applyFont="1" applyBorder="1" applyAlignment="1">
      <alignment horizontal="right" vertical="center"/>
    </xf>
    <xf numFmtId="179" fontId="0" fillId="0" borderId="37" xfId="0" applyNumberFormat="1" applyBorder="1" applyAlignment="1">
      <alignment horizontal="right" vertical="center"/>
    </xf>
    <xf numFmtId="0" fontId="32" fillId="0" borderId="97" xfId="0" applyFont="1" applyBorder="1" applyAlignment="1">
      <alignment vertical="center"/>
    </xf>
    <xf numFmtId="0" fontId="45" fillId="0" borderId="0" xfId="0" applyFont="1">
      <alignment vertical="center"/>
    </xf>
    <xf numFmtId="0" fontId="46" fillId="0" borderId="101" xfId="0" applyFont="1" applyBorder="1" applyAlignment="1">
      <alignment horizontal="center" vertical="center" wrapText="1"/>
    </xf>
    <xf numFmtId="0" fontId="46" fillId="0" borderId="100" xfId="0" applyFont="1" applyBorder="1" applyAlignment="1">
      <alignment horizontal="center" vertical="center" wrapText="1"/>
    </xf>
    <xf numFmtId="0" fontId="47" fillId="0" borderId="100" xfId="0" applyFont="1" applyBorder="1" applyAlignment="1">
      <alignment horizontal="center" vertical="center" wrapText="1"/>
    </xf>
    <xf numFmtId="0" fontId="48" fillId="0" borderId="41" xfId="0" applyFont="1" applyBorder="1" applyAlignment="1">
      <alignment vertical="center" wrapText="1"/>
    </xf>
    <xf numFmtId="0" fontId="49" fillId="0" borderId="4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5" fillId="0" borderId="0" xfId="42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50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40" xfId="0" applyFont="1" applyBorder="1" applyAlignment="1">
      <alignment vertical="center"/>
    </xf>
    <xf numFmtId="0" fontId="32" fillId="0" borderId="40" xfId="0" applyFont="1" applyBorder="1" applyAlignment="1">
      <alignment horizontal="center" vertical="center"/>
    </xf>
    <xf numFmtId="0" fontId="32" fillId="0" borderId="40" xfId="0" applyFont="1" applyBorder="1" applyAlignment="1">
      <alignment vertical="center" shrinkToFit="1"/>
    </xf>
    <xf numFmtId="0" fontId="26" fillId="0" borderId="48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51" fillId="0" borderId="20" xfId="0" applyFont="1" applyBorder="1" applyAlignment="1">
      <alignment horizontal="center" vertical="center" wrapText="1"/>
    </xf>
    <xf numFmtId="0" fontId="29" fillId="0" borderId="82" xfId="0" applyNumberFormat="1" applyFont="1" applyBorder="1" applyAlignment="1">
      <alignment horizontal="center" vertical="center"/>
    </xf>
    <xf numFmtId="0" fontId="29" fillId="0" borderId="83" xfId="0" applyNumberFormat="1" applyFont="1" applyBorder="1" applyAlignment="1">
      <alignment horizontal="center" vertical="center"/>
    </xf>
    <xf numFmtId="0" fontId="29" fillId="0" borderId="84" xfId="0" applyNumberFormat="1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 wrapText="1"/>
    </xf>
    <xf numFmtId="0" fontId="29" fillId="0" borderId="31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93" xfId="0" applyNumberFormat="1" applyFont="1" applyBorder="1" applyAlignment="1">
      <alignment horizontal="center" vertical="center"/>
    </xf>
    <xf numFmtId="0" fontId="51" fillId="0" borderId="95" xfId="0" applyFont="1" applyBorder="1" applyAlignment="1">
      <alignment horizontal="center" vertical="center" wrapText="1"/>
    </xf>
    <xf numFmtId="0" fontId="29" fillId="0" borderId="42" xfId="0" applyNumberFormat="1" applyFont="1" applyBorder="1" applyAlignment="1">
      <alignment horizontal="center" vertical="center"/>
    </xf>
    <xf numFmtId="0" fontId="29" fillId="0" borderId="44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>
      <alignment horizontal="center" vertical="center"/>
    </xf>
    <xf numFmtId="0" fontId="27" fillId="0" borderId="31" xfId="0" applyNumberFormat="1" applyFont="1" applyBorder="1" applyAlignment="1">
      <alignment horizontal="center" vertical="center"/>
    </xf>
    <xf numFmtId="0" fontId="27" fillId="0" borderId="42" xfId="0" applyNumberFormat="1" applyFont="1" applyBorder="1" applyAlignment="1">
      <alignment horizontal="center" vertical="center"/>
    </xf>
    <xf numFmtId="0" fontId="27" fillId="0" borderId="8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54" fillId="0" borderId="0" xfId="0" applyFont="1">
      <alignment vertical="center"/>
    </xf>
    <xf numFmtId="0" fontId="46" fillId="0" borderId="94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0" fontId="48" fillId="0" borderId="102" xfId="0" applyFont="1" applyBorder="1" applyAlignment="1">
      <alignment vertical="center" wrapText="1"/>
    </xf>
    <xf numFmtId="0" fontId="1" fillId="0" borderId="102" xfId="0" applyFont="1" applyBorder="1" applyAlignment="1">
      <alignment vertical="center" wrapText="1"/>
    </xf>
    <xf numFmtId="0" fontId="53" fillId="0" borderId="41" xfId="0" applyFont="1" applyBorder="1" applyAlignment="1">
      <alignment horizontal="center" vertical="center" wrapText="1"/>
    </xf>
    <xf numFmtId="0" fontId="31" fillId="0" borderId="40" xfId="0" applyFont="1" applyBorder="1" applyAlignment="1">
      <alignment vertical="center"/>
    </xf>
    <xf numFmtId="0" fontId="0" fillId="0" borderId="103" xfId="0" applyBorder="1">
      <alignment vertical="center"/>
    </xf>
    <xf numFmtId="0" fontId="42" fillId="0" borderId="0" xfId="0" applyFont="1" applyBorder="1" applyAlignment="1">
      <alignment horizontal="right" vertical="center"/>
    </xf>
    <xf numFmtId="0" fontId="52" fillId="0" borderId="0" xfId="0" applyFont="1" applyAlignment="1">
      <alignment horizontal="center" vertical="center"/>
    </xf>
    <xf numFmtId="0" fontId="46" fillId="0" borderId="90" xfId="0" applyFont="1" applyBorder="1" applyAlignment="1">
      <alignment horizontal="center" vertical="center" wrapText="1"/>
    </xf>
    <xf numFmtId="0" fontId="46" fillId="0" borderId="91" xfId="0" applyFont="1" applyBorder="1" applyAlignment="1">
      <alignment horizontal="center" vertical="center" wrapText="1"/>
    </xf>
    <xf numFmtId="0" fontId="46" fillId="0" borderId="94" xfId="0" applyFont="1" applyBorder="1" applyAlignment="1">
      <alignment horizontal="center" vertical="center" wrapText="1"/>
    </xf>
    <xf numFmtId="0" fontId="46" fillId="0" borderId="90" xfId="0" applyFont="1" applyBorder="1" applyAlignment="1">
      <alignment vertical="center" wrapText="1"/>
    </xf>
    <xf numFmtId="0" fontId="46" fillId="0" borderId="91" xfId="0" applyFont="1" applyBorder="1" applyAlignment="1">
      <alignment vertical="center" wrapText="1"/>
    </xf>
    <xf numFmtId="0" fontId="46" fillId="0" borderId="94" xfId="0" applyFont="1" applyBorder="1" applyAlignment="1">
      <alignment vertical="center" wrapText="1"/>
    </xf>
    <xf numFmtId="0" fontId="49" fillId="0" borderId="90" xfId="0" applyFont="1" applyBorder="1" applyAlignment="1">
      <alignment vertical="center" wrapText="1"/>
    </xf>
    <xf numFmtId="0" fontId="49" fillId="0" borderId="91" xfId="0" applyFont="1" applyBorder="1" applyAlignment="1">
      <alignment vertical="center" wrapText="1"/>
    </xf>
    <xf numFmtId="0" fontId="49" fillId="0" borderId="94" xfId="0" applyFont="1" applyBorder="1" applyAlignment="1">
      <alignment vertical="center" wrapText="1"/>
    </xf>
    <xf numFmtId="0" fontId="53" fillId="0" borderId="90" xfId="0" applyFont="1" applyBorder="1" applyAlignment="1">
      <alignment horizontal="center" vertical="center" wrapText="1"/>
    </xf>
    <xf numFmtId="0" fontId="53" fillId="0" borderId="94" xfId="0" applyFont="1" applyBorder="1" applyAlignment="1">
      <alignment horizontal="center" vertical="center" wrapText="1"/>
    </xf>
    <xf numFmtId="0" fontId="49" fillId="0" borderId="90" xfId="0" applyFont="1" applyBorder="1" applyAlignment="1">
      <alignment horizontal="center" vertical="center" wrapText="1"/>
    </xf>
    <xf numFmtId="0" fontId="49" fillId="0" borderId="94" xfId="0" applyFont="1" applyBorder="1" applyAlignment="1">
      <alignment horizontal="center" vertical="center" wrapText="1"/>
    </xf>
    <xf numFmtId="0" fontId="1" fillId="0" borderId="90" xfId="0" applyFont="1" applyBorder="1" applyAlignment="1">
      <alignment vertical="center" wrapText="1"/>
    </xf>
    <xf numFmtId="0" fontId="1" fillId="0" borderId="9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5" fillId="0" borderId="4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26" fillId="0" borderId="12" xfId="0" applyFont="1" applyFill="1" applyBorder="1" applyAlignment="1">
      <alignment horizontal="center" vertical="center" wrapText="1"/>
    </xf>
    <xf numFmtId="0" fontId="0" fillId="0" borderId="46" xfId="0" applyFont="1" applyFill="1" applyBorder="1">
      <alignment vertical="center"/>
    </xf>
    <xf numFmtId="0" fontId="26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>
      <alignment vertical="center"/>
    </xf>
    <xf numFmtId="0" fontId="35" fillId="0" borderId="0" xfId="42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3" fillId="0" borderId="97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26" fillId="0" borderId="20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95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0" borderId="50" xfId="0" applyFont="1" applyBorder="1">
      <alignment vertical="center"/>
    </xf>
    <xf numFmtId="0" fontId="0" fillId="0" borderId="15" xfId="0" applyBorder="1">
      <alignment vertical="center"/>
    </xf>
    <xf numFmtId="0" fontId="0" fillId="0" borderId="50" xfId="0" applyBorder="1">
      <alignment vertical="center"/>
    </xf>
    <xf numFmtId="0" fontId="0" fillId="0" borderId="89" xfId="0" applyBorder="1">
      <alignment vertical="center"/>
    </xf>
    <xf numFmtId="0" fontId="0" fillId="0" borderId="96" xfId="0" applyBorder="1">
      <alignment vertical="center"/>
    </xf>
    <xf numFmtId="0" fontId="26" fillId="0" borderId="98" xfId="0" applyFont="1" applyBorder="1" applyAlignment="1">
      <alignment horizontal="center" vertical="center" wrapText="1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178" fontId="29" fillId="0" borderId="98" xfId="0" applyNumberFormat="1" applyFont="1" applyBorder="1" applyAlignment="1">
      <alignment horizontal="center" vertical="center"/>
    </xf>
    <xf numFmtId="178" fontId="29" fillId="0" borderId="99" xfId="0" applyNumberFormat="1" applyFont="1" applyBorder="1" applyAlignment="1">
      <alignment horizontal="center" vertical="center"/>
    </xf>
    <xf numFmtId="178" fontId="29" fillId="0" borderId="10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9" fillId="0" borderId="98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32" fillId="0" borderId="97" xfId="0" applyFont="1" applyBorder="1" applyAlignment="1">
      <alignment horizontal="left" vertical="center"/>
    </xf>
    <xf numFmtId="0" fontId="26" fillId="0" borderId="4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5" fillId="0" borderId="94" xfId="0" applyFont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0" fillId="0" borderId="42" xfId="0" applyFont="1" applyFill="1" applyBorder="1">
      <alignment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4" xfId="0" applyFill="1" applyBorder="1">
      <alignment vertical="center"/>
    </xf>
    <xf numFmtId="0" fontId="0" fillId="0" borderId="34" xfId="0" applyFill="1" applyBorder="1">
      <alignment vertical="center"/>
    </xf>
    <xf numFmtId="0" fontId="25" fillId="0" borderId="33" xfId="0" applyFont="1" applyFill="1" applyBorder="1" applyAlignment="1">
      <alignment horizontal="center" vertical="center" wrapText="1"/>
    </xf>
    <xf numFmtId="0" fontId="0" fillId="0" borderId="42" xfId="0" applyFill="1" applyBorder="1">
      <alignment vertical="center"/>
    </xf>
    <xf numFmtId="0" fontId="25" fillId="0" borderId="32" xfId="0" applyFont="1" applyFill="1" applyBorder="1" applyAlignment="1">
      <alignment horizontal="center" vertical="center" wrapText="1"/>
    </xf>
    <xf numFmtId="0" fontId="0" fillId="0" borderId="43" xfId="0" applyFill="1" applyBorder="1">
      <alignment vertical="center"/>
    </xf>
    <xf numFmtId="177" fontId="27" fillId="0" borderId="71" xfId="0" applyNumberFormat="1" applyFont="1" applyBorder="1" applyAlignment="1">
      <alignment horizontal="right" vertical="center"/>
    </xf>
    <xf numFmtId="177" fontId="27" fillId="0" borderId="72" xfId="0" applyNumberFormat="1" applyFont="1" applyBorder="1" applyAlignment="1">
      <alignment horizontal="right" vertical="center"/>
    </xf>
    <xf numFmtId="176" fontId="25" fillId="0" borderId="67" xfId="0" applyNumberFormat="1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 wrapText="1"/>
    </xf>
    <xf numFmtId="177" fontId="27" fillId="0" borderId="69" xfId="0" applyNumberFormat="1" applyFont="1" applyBorder="1" applyAlignment="1">
      <alignment horizontal="right" vertical="center"/>
    </xf>
    <xf numFmtId="177" fontId="27" fillId="0" borderId="55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51" xfId="0" applyFont="1" applyBorder="1" applyAlignment="1">
      <alignment horizontal="right" vertical="center"/>
    </xf>
    <xf numFmtId="0" fontId="25" fillId="0" borderId="52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8" fillId="0" borderId="31" xfId="0" applyFont="1" applyBorder="1" applyAlignment="1">
      <alignment horizontal="center" vertical="center" wrapText="1"/>
    </xf>
    <xf numFmtId="0" fontId="28" fillId="0" borderId="93" xfId="0" applyFont="1" applyBorder="1" applyAlignment="1">
      <alignment horizontal="center" vertical="center" wrapText="1"/>
    </xf>
    <xf numFmtId="0" fontId="43" fillId="0" borderId="95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41" fillId="0" borderId="9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43" fillId="0" borderId="89" xfId="0" applyFont="1" applyBorder="1" applyAlignment="1">
      <alignment horizontal="center" vertical="center"/>
    </xf>
    <xf numFmtId="49" fontId="28" fillId="0" borderId="90" xfId="0" applyNumberFormat="1" applyFont="1" applyBorder="1" applyAlignment="1">
      <alignment horizontal="center" vertical="center" shrinkToFit="1"/>
    </xf>
    <xf numFmtId="49" fontId="28" fillId="0" borderId="91" xfId="0" applyNumberFormat="1" applyFont="1" applyBorder="1" applyAlignment="1">
      <alignment horizontal="center" vertical="center" shrinkToFit="1"/>
    </xf>
    <xf numFmtId="49" fontId="28" fillId="0" borderId="94" xfId="0" applyNumberFormat="1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49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50" xfId="0" applyFont="1" applyFill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2</xdr:col>
          <xdr:colOff>228600</xdr:colOff>
          <xdr:row>12</xdr:row>
          <xdr:rowOff>190500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3</xdr:col>
          <xdr:colOff>228600</xdr:colOff>
          <xdr:row>12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12</xdr:row>
          <xdr:rowOff>19050</xdr:rowOff>
        </xdr:from>
        <xdr:to>
          <xdr:col>4</xdr:col>
          <xdr:colOff>657225</xdr:colOff>
          <xdr:row>12</xdr:row>
          <xdr:rowOff>190500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13</xdr:row>
          <xdr:rowOff>28575</xdr:rowOff>
        </xdr:from>
        <xdr:to>
          <xdr:col>4</xdr:col>
          <xdr:colOff>2152650</xdr:colOff>
          <xdr:row>13</xdr:row>
          <xdr:rowOff>200025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1457325</xdr:colOff>
          <xdr:row>14</xdr:row>
          <xdr:rowOff>28575</xdr:rowOff>
        </xdr:from>
        <xdr:to>
          <xdr:col>4</xdr:col>
          <xdr:colOff>1914525</xdr:colOff>
          <xdr:row>16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838200</xdr:colOff>
          <xdr:row>16</xdr:row>
          <xdr:rowOff>28575</xdr:rowOff>
        </xdr:from>
        <xdr:to>
          <xdr:col>4</xdr:col>
          <xdr:colOff>1695450</xdr:colOff>
          <xdr:row>18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3295650</xdr:colOff>
      <xdr:row>19</xdr:row>
      <xdr:rowOff>57150</xdr:rowOff>
    </xdr:from>
    <xdr:to>
      <xdr:col>4</xdr:col>
      <xdr:colOff>6143625</xdr:colOff>
      <xdr:row>19</xdr:row>
      <xdr:rowOff>1847850</xdr:rowOff>
    </xdr:to>
    <xdr:pic>
      <xdr:nvPicPr>
        <xdr:cNvPr id="9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5286375"/>
          <a:ext cx="2847975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5724525</xdr:colOff>
      <xdr:row>3</xdr:row>
      <xdr:rowOff>57150</xdr:rowOff>
    </xdr:from>
    <xdr:to>
      <xdr:col>4</xdr:col>
      <xdr:colOff>9134475</xdr:colOff>
      <xdr:row>4</xdr:row>
      <xdr:rowOff>9525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9105900" y="1028700"/>
          <a:ext cx="3409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6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考試日期：109.08.03～109.08.04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16</xdr:row>
      <xdr:rowOff>76200</xdr:rowOff>
    </xdr:from>
    <xdr:to>
      <xdr:col>4</xdr:col>
      <xdr:colOff>247650</xdr:colOff>
      <xdr:row>18</xdr:row>
      <xdr:rowOff>28575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343025" y="3448050"/>
          <a:ext cx="1019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371474</xdr:colOff>
      <xdr:row>16</xdr:row>
      <xdr:rowOff>66675</xdr:rowOff>
    </xdr:from>
    <xdr:to>
      <xdr:col>7</xdr:col>
      <xdr:colOff>228599</xdr:colOff>
      <xdr:row>18</xdr:row>
      <xdr:rowOff>47625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486024" y="3438525"/>
          <a:ext cx="1057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18</xdr:row>
      <xdr:rowOff>76200</xdr:rowOff>
    </xdr:from>
    <xdr:to>
      <xdr:col>5</xdr:col>
      <xdr:colOff>76200</xdr:colOff>
      <xdr:row>19</xdr:row>
      <xdr:rowOff>9525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552575" y="8820150"/>
          <a:ext cx="1019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18</xdr:row>
      <xdr:rowOff>66675</xdr:rowOff>
    </xdr:from>
    <xdr:to>
      <xdr:col>7</xdr:col>
      <xdr:colOff>9525</xdr:colOff>
      <xdr:row>19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695575" y="8810625"/>
          <a:ext cx="838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14</xdr:row>
      <xdr:rowOff>76200</xdr:rowOff>
    </xdr:from>
    <xdr:to>
      <xdr:col>5</xdr:col>
      <xdr:colOff>365760</xdr:colOff>
      <xdr:row>15</xdr:row>
      <xdr:rowOff>85725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343025" y="3028950"/>
          <a:ext cx="14897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14</xdr:row>
      <xdr:rowOff>66675</xdr:rowOff>
    </xdr:from>
    <xdr:to>
      <xdr:col>6</xdr:col>
      <xdr:colOff>200025</xdr:colOff>
      <xdr:row>15</xdr:row>
      <xdr:rowOff>0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438400" y="3019425"/>
          <a:ext cx="628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10</xdr:row>
      <xdr:rowOff>76200</xdr:rowOff>
    </xdr:from>
    <xdr:to>
      <xdr:col>4</xdr:col>
      <xdr:colOff>247650</xdr:colOff>
      <xdr:row>11</xdr:row>
      <xdr:rowOff>9525</xdr:rowOff>
    </xdr:to>
    <xdr:pic>
      <xdr:nvPicPr>
        <xdr:cNvPr id="8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552575" y="9667875"/>
          <a:ext cx="1019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66675</xdr:rowOff>
    </xdr:from>
    <xdr:to>
      <xdr:col>6</xdr:col>
      <xdr:colOff>200025</xdr:colOff>
      <xdr:row>11</xdr:row>
      <xdr:rowOff>0</xdr:rowOff>
    </xdr:to>
    <xdr:pic>
      <xdr:nvPicPr>
        <xdr:cNvPr id="9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695575" y="9658350"/>
          <a:ext cx="838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3</xdr:col>
      <xdr:colOff>381000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6</xdr:col>
      <xdr:colOff>19050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153</xdr:row>
      <xdr:rowOff>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6</xdr:col>
      <xdr:colOff>19050</xdr:colOff>
      <xdr:row>153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4</xdr:col>
      <xdr:colOff>409575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7</xdr:col>
      <xdr:colOff>85725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153</xdr:row>
      <xdr:rowOff>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6</xdr:col>
      <xdr:colOff>19050</xdr:colOff>
      <xdr:row>153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E27" sqref="E27"/>
    </sheetView>
  </sheetViews>
  <sheetFormatPr defaultColWidth="41.875" defaultRowHeight="16.5"/>
  <cols>
    <col min="1" max="1" width="11.375" bestFit="1" customWidth="1"/>
    <col min="2" max="2" width="10" bestFit="1" customWidth="1"/>
    <col min="3" max="3" width="10.875" bestFit="1" customWidth="1"/>
    <col min="4" max="4" width="12.125" bestFit="1" customWidth="1"/>
    <col min="5" max="5" width="120.125" customWidth="1"/>
  </cols>
  <sheetData>
    <row r="1" spans="1:5" ht="27.75">
      <c r="A1" s="204" t="s">
        <v>207</v>
      </c>
      <c r="B1" s="204"/>
      <c r="C1" s="204"/>
      <c r="D1" s="204"/>
      <c r="E1" s="204"/>
    </row>
    <row r="2" spans="1:5" ht="27.75">
      <c r="A2" s="204" t="s">
        <v>187</v>
      </c>
      <c r="B2" s="204"/>
      <c r="C2" s="204"/>
      <c r="D2" s="204"/>
      <c r="E2" s="204"/>
    </row>
    <row r="3" spans="1:5" ht="21">
      <c r="A3" s="194"/>
    </row>
    <row r="4" spans="1:5" ht="27.75" customHeight="1"/>
    <row r="5" spans="1:5" ht="16.5" customHeight="1">
      <c r="A5" s="156"/>
    </row>
    <row r="6" spans="1:5" ht="17.25" thickBot="1">
      <c r="A6" s="167"/>
    </row>
    <row r="7" spans="1:5" ht="20.25" thickBot="1">
      <c r="A7" s="157" t="s">
        <v>188</v>
      </c>
      <c r="B7" s="158" t="s">
        <v>189</v>
      </c>
      <c r="C7" s="158" t="s">
        <v>190</v>
      </c>
      <c r="D7" s="159" t="s">
        <v>191</v>
      </c>
      <c r="E7" s="158" t="s">
        <v>192</v>
      </c>
    </row>
    <row r="8" spans="1:5" ht="20.25" thickBot="1">
      <c r="A8" s="195" t="s">
        <v>193</v>
      </c>
      <c r="B8" s="196">
        <v>4</v>
      </c>
      <c r="C8" s="196" t="s">
        <v>198</v>
      </c>
      <c r="D8" s="161" t="s">
        <v>199</v>
      </c>
      <c r="E8" s="160" t="s">
        <v>208</v>
      </c>
    </row>
    <row r="9" spans="1:5" ht="39.75" thickBot="1">
      <c r="A9" s="205" t="s">
        <v>209</v>
      </c>
      <c r="B9" s="196">
        <v>28</v>
      </c>
      <c r="C9" s="196" t="s">
        <v>210</v>
      </c>
      <c r="D9" s="161" t="s">
        <v>211</v>
      </c>
      <c r="E9" s="197" t="s">
        <v>212</v>
      </c>
    </row>
    <row r="10" spans="1:5" ht="39.75" thickBot="1">
      <c r="A10" s="206"/>
      <c r="B10" s="196">
        <v>42</v>
      </c>
      <c r="C10" s="196" t="s">
        <v>194</v>
      </c>
      <c r="D10" s="161" t="s">
        <v>213</v>
      </c>
      <c r="E10" s="160" t="s">
        <v>214</v>
      </c>
    </row>
    <row r="11" spans="1:5" ht="20.25" thickBot="1">
      <c r="A11" s="207"/>
      <c r="B11" s="196">
        <v>55</v>
      </c>
      <c r="C11" s="196" t="s">
        <v>198</v>
      </c>
      <c r="D11" s="161" t="s">
        <v>215</v>
      </c>
      <c r="E11" s="160" t="s">
        <v>216</v>
      </c>
    </row>
    <row r="12" spans="1:5" ht="16.5" customHeight="1">
      <c r="A12" s="205" t="s">
        <v>196</v>
      </c>
      <c r="B12" s="205" t="s">
        <v>217</v>
      </c>
      <c r="C12" s="208"/>
      <c r="D12" s="211"/>
      <c r="E12" s="198" t="s">
        <v>218</v>
      </c>
    </row>
    <row r="13" spans="1:5" ht="17.25" customHeight="1">
      <c r="A13" s="206"/>
      <c r="B13" s="206"/>
      <c r="C13" s="209"/>
      <c r="D13" s="212"/>
      <c r="E13" s="199">
        <v>-3</v>
      </c>
    </row>
    <row r="14" spans="1:5">
      <c r="A14" s="206"/>
      <c r="B14" s="206"/>
      <c r="C14" s="209"/>
      <c r="D14" s="212"/>
      <c r="E14" s="199" t="s">
        <v>219</v>
      </c>
    </row>
    <row r="15" spans="1:5">
      <c r="A15" s="206"/>
      <c r="B15" s="206"/>
      <c r="C15" s="209"/>
      <c r="D15" s="212"/>
      <c r="E15" s="199" t="s">
        <v>220</v>
      </c>
    </row>
    <row r="16" spans="1:5">
      <c r="A16" s="206"/>
      <c r="B16" s="206"/>
      <c r="C16" s="209"/>
      <c r="D16" s="212"/>
      <c r="E16" s="199" t="s">
        <v>221</v>
      </c>
    </row>
    <row r="17" spans="1:5">
      <c r="A17" s="206"/>
      <c r="B17" s="206"/>
      <c r="C17" s="209"/>
      <c r="D17" s="212"/>
      <c r="E17" s="199" t="s">
        <v>222</v>
      </c>
    </row>
    <row r="18" spans="1:5" ht="17.25" thickBot="1">
      <c r="A18" s="207"/>
      <c r="B18" s="207"/>
      <c r="C18" s="210"/>
      <c r="D18" s="213"/>
      <c r="E18" s="197"/>
    </row>
    <row r="19" spans="1:5">
      <c r="A19" s="205" t="s">
        <v>197</v>
      </c>
      <c r="B19" s="205">
        <v>38</v>
      </c>
      <c r="C19" s="214" t="s">
        <v>223</v>
      </c>
      <c r="D19" s="216" t="s">
        <v>195</v>
      </c>
      <c r="E19" s="218" t="s">
        <v>224</v>
      </c>
    </row>
    <row r="20" spans="1:5" ht="167.25" customHeight="1" thickBot="1">
      <c r="A20" s="206"/>
      <c r="B20" s="207"/>
      <c r="C20" s="215"/>
      <c r="D20" s="217"/>
      <c r="E20" s="219"/>
    </row>
    <row r="21" spans="1:5" ht="20.25" thickBot="1">
      <c r="A21" s="207"/>
      <c r="B21" s="196">
        <v>56</v>
      </c>
      <c r="C21" s="200" t="s">
        <v>225</v>
      </c>
      <c r="D21" s="161" t="s">
        <v>226</v>
      </c>
      <c r="E21" s="197" t="s">
        <v>227</v>
      </c>
    </row>
  </sheetData>
  <mergeCells count="12">
    <mergeCell ref="A19:A21"/>
    <mergeCell ref="B19:B20"/>
    <mergeCell ref="C19:C20"/>
    <mergeCell ref="D19:D20"/>
    <mergeCell ref="E19:E20"/>
    <mergeCell ref="A1:E1"/>
    <mergeCell ref="A2:E2"/>
    <mergeCell ref="A9:A11"/>
    <mergeCell ref="A12:A18"/>
    <mergeCell ref="B12:B18"/>
    <mergeCell ref="C12:C18"/>
    <mergeCell ref="D12:D18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31" r:id="rId4">
          <objectPr defaultSize="0" autoPict="0" r:id="rId5">
            <anchor moveWithCells="1" siz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228600</xdr:colOff>
                <xdr:row>12</xdr:row>
                <xdr:rowOff>190500</xdr:rowOff>
              </to>
            </anchor>
          </objectPr>
        </oleObject>
      </mc:Choice>
      <mc:Fallback>
        <oleObject progId="Equation.DSMT4" shapeId="1031" r:id="rId4"/>
      </mc:Fallback>
    </mc:AlternateContent>
    <mc:AlternateContent xmlns:mc="http://schemas.openxmlformats.org/markup-compatibility/2006">
      <mc:Choice Requires="x14">
        <oleObject progId="Equation.DSMT4" shapeId="1030" r:id="rId6">
          <objectPr defaultSize="0" autoPict="0" r:id="rId7">
            <anchor moveWithCells="1" siz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228600</xdr:colOff>
                <xdr:row>12</xdr:row>
                <xdr:rowOff>190500</xdr:rowOff>
              </to>
            </anchor>
          </objectPr>
        </oleObject>
      </mc:Choice>
      <mc:Fallback>
        <oleObject progId="Equation.DSMT4" shapeId="1030" r:id="rId6"/>
      </mc:Fallback>
    </mc:AlternateContent>
    <mc:AlternateContent xmlns:mc="http://schemas.openxmlformats.org/markup-compatibility/2006">
      <mc:Choice Requires="x14">
        <oleObject progId="Equation.DSMT4" shapeId="1029" r:id="rId8">
          <objectPr defaultSize="0" autoPict="0" r:id="rId9">
            <anchor moveWithCells="1" sizeWithCells="1">
              <from>
                <xdr:col>4</xdr:col>
                <xdr:colOff>19050</xdr:colOff>
                <xdr:row>12</xdr:row>
                <xdr:rowOff>19050</xdr:rowOff>
              </from>
              <to>
                <xdr:col>4</xdr:col>
                <xdr:colOff>657225</xdr:colOff>
                <xdr:row>12</xdr:row>
                <xdr:rowOff>190500</xdr:rowOff>
              </to>
            </anchor>
          </objectPr>
        </oleObject>
      </mc:Choice>
      <mc:Fallback>
        <oleObject progId="Equation.DSMT4" shapeId="1029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autoPict="0" r:id="rId11">
            <anchor moveWithCells="1" sizeWithCells="1">
              <from>
                <xdr:col>4</xdr:col>
                <xdr:colOff>381000</xdr:colOff>
                <xdr:row>13</xdr:row>
                <xdr:rowOff>28575</xdr:rowOff>
              </from>
              <to>
                <xdr:col>4</xdr:col>
                <xdr:colOff>2152650</xdr:colOff>
                <xdr:row>13</xdr:row>
                <xdr:rowOff>200025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7" r:id="rId12">
          <objectPr defaultSize="0" autoPict="0" r:id="rId13">
            <anchor moveWithCells="1" sizeWithCells="1">
              <from>
                <xdr:col>4</xdr:col>
                <xdr:colOff>1457325</xdr:colOff>
                <xdr:row>14</xdr:row>
                <xdr:rowOff>28575</xdr:rowOff>
              </from>
              <to>
                <xdr:col>4</xdr:col>
                <xdr:colOff>1914525</xdr:colOff>
                <xdr:row>16</xdr:row>
                <xdr:rowOff>9525</xdr:rowOff>
              </to>
            </anchor>
          </objectPr>
        </oleObject>
      </mc:Choice>
      <mc:Fallback>
        <oleObject progId="Equation.DSMT4" shapeId="1027" r:id="rId12"/>
      </mc:Fallback>
    </mc:AlternateContent>
    <mc:AlternateContent xmlns:mc="http://schemas.openxmlformats.org/markup-compatibility/2006">
      <mc:Choice Requires="x14">
        <oleObject progId="Equation.DSMT4" shapeId="1026" r:id="rId14">
          <objectPr defaultSize="0" autoPict="0" r:id="rId15">
            <anchor moveWithCells="1" sizeWithCells="1">
              <from>
                <xdr:col>4</xdr:col>
                <xdr:colOff>838200</xdr:colOff>
                <xdr:row>16</xdr:row>
                <xdr:rowOff>28575</xdr:rowOff>
              </from>
              <to>
                <xdr:col>4</xdr:col>
                <xdr:colOff>1695450</xdr:colOff>
                <xdr:row>18</xdr:row>
                <xdr:rowOff>0</xdr:rowOff>
              </to>
            </anchor>
          </objectPr>
        </oleObject>
      </mc:Choice>
      <mc:Fallback>
        <oleObject progId="Equation.DSMT4" shapeId="1026" r:id="rId1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3"/>
  <sheetViews>
    <sheetView workbookViewId="0">
      <pane ySplit="6" topLeftCell="A55" activePane="bottomLeft" state="frozenSplit"/>
      <selection pane="bottomLeft" activeCell="R12" sqref="R12"/>
    </sheetView>
  </sheetViews>
  <sheetFormatPr defaultRowHeight="15.75"/>
  <cols>
    <col min="1" max="1" width="16.125" style="82" customWidth="1"/>
    <col min="2" max="4" width="5.875" style="82" customWidth="1"/>
    <col min="5" max="6" width="5.625" style="82" customWidth="1"/>
    <col min="7" max="9" width="5.875" style="82" customWidth="1"/>
    <col min="10" max="11" width="5.625" style="82" customWidth="1"/>
    <col min="12" max="12" width="5.875" style="82" customWidth="1"/>
    <col min="13" max="14" width="5.625" style="82" customWidth="1"/>
    <col min="15" max="15" width="5.875" style="82" customWidth="1"/>
    <col min="16" max="17" width="5.625" style="82" customWidth="1"/>
    <col min="18" max="18" width="6.625" style="82" customWidth="1"/>
    <col min="19" max="20" width="5.625" style="82" customWidth="1"/>
    <col min="21" max="21" width="6.625" style="82" customWidth="1"/>
    <col min="22" max="23" width="5.625" style="82" customWidth="1"/>
    <col min="24" max="24" width="6.625" style="82" customWidth="1"/>
    <col min="25" max="26" width="5.625" style="82" customWidth="1"/>
    <col min="27" max="253" width="9" style="82"/>
    <col min="254" max="254" width="16.125" style="82" customWidth="1"/>
    <col min="255" max="257" width="5.875" style="82" customWidth="1"/>
    <col min="258" max="259" width="5.625" style="82" customWidth="1"/>
    <col min="260" max="262" width="5.875" style="82" customWidth="1"/>
    <col min="263" max="264" width="5.625" style="82" customWidth="1"/>
    <col min="265" max="265" width="5.875" style="82" customWidth="1"/>
    <col min="266" max="267" width="5.625" style="82" customWidth="1"/>
    <col min="268" max="268" width="5.875" style="82" customWidth="1"/>
    <col min="269" max="270" width="5.625" style="82" customWidth="1"/>
    <col min="271" max="271" width="6.625" style="82" customWidth="1"/>
    <col min="272" max="273" width="5.625" style="82" customWidth="1"/>
    <col min="274" max="274" width="6.625" style="82" customWidth="1"/>
    <col min="275" max="276" width="5.625" style="82" customWidth="1"/>
    <col min="277" max="277" width="6.625" style="82" customWidth="1"/>
    <col min="278" max="279" width="5.625" style="82" customWidth="1"/>
    <col min="280" max="280" width="6.625" style="82" customWidth="1"/>
    <col min="281" max="282" width="5.625" style="82" customWidth="1"/>
    <col min="283" max="509" width="9" style="82"/>
    <col min="510" max="510" width="16.125" style="82" customWidth="1"/>
    <col min="511" max="513" width="5.875" style="82" customWidth="1"/>
    <col min="514" max="515" width="5.625" style="82" customWidth="1"/>
    <col min="516" max="518" width="5.875" style="82" customWidth="1"/>
    <col min="519" max="520" width="5.625" style="82" customWidth="1"/>
    <col min="521" max="521" width="5.875" style="82" customWidth="1"/>
    <col min="522" max="523" width="5.625" style="82" customWidth="1"/>
    <col min="524" max="524" width="5.875" style="82" customWidth="1"/>
    <col min="525" max="526" width="5.625" style="82" customWidth="1"/>
    <col min="527" max="527" width="6.625" style="82" customWidth="1"/>
    <col min="528" max="529" width="5.625" style="82" customWidth="1"/>
    <col min="530" max="530" width="6.625" style="82" customWidth="1"/>
    <col min="531" max="532" width="5.625" style="82" customWidth="1"/>
    <col min="533" max="533" width="6.625" style="82" customWidth="1"/>
    <col min="534" max="535" width="5.625" style="82" customWidth="1"/>
    <col min="536" max="536" width="6.625" style="82" customWidth="1"/>
    <col min="537" max="538" width="5.625" style="82" customWidth="1"/>
    <col min="539" max="765" width="9" style="82"/>
    <col min="766" max="766" width="16.125" style="82" customWidth="1"/>
    <col min="767" max="769" width="5.875" style="82" customWidth="1"/>
    <col min="770" max="771" width="5.625" style="82" customWidth="1"/>
    <col min="772" max="774" width="5.875" style="82" customWidth="1"/>
    <col min="775" max="776" width="5.625" style="82" customWidth="1"/>
    <col min="777" max="777" width="5.875" style="82" customWidth="1"/>
    <col min="778" max="779" width="5.625" style="82" customWidth="1"/>
    <col min="780" max="780" width="5.875" style="82" customWidth="1"/>
    <col min="781" max="782" width="5.625" style="82" customWidth="1"/>
    <col min="783" max="783" width="6.625" style="82" customWidth="1"/>
    <col min="784" max="785" width="5.625" style="82" customWidth="1"/>
    <col min="786" max="786" width="6.625" style="82" customWidth="1"/>
    <col min="787" max="788" width="5.625" style="82" customWidth="1"/>
    <col min="789" max="789" width="6.625" style="82" customWidth="1"/>
    <col min="790" max="791" width="5.625" style="82" customWidth="1"/>
    <col min="792" max="792" width="6.625" style="82" customWidth="1"/>
    <col min="793" max="794" width="5.625" style="82" customWidth="1"/>
    <col min="795" max="1021" width="9" style="82"/>
    <col min="1022" max="1022" width="16.125" style="82" customWidth="1"/>
    <col min="1023" max="1025" width="5.875" style="82" customWidth="1"/>
    <col min="1026" max="1027" width="5.625" style="82" customWidth="1"/>
    <col min="1028" max="1030" width="5.875" style="82" customWidth="1"/>
    <col min="1031" max="1032" width="5.625" style="82" customWidth="1"/>
    <col min="1033" max="1033" width="5.875" style="82" customWidth="1"/>
    <col min="1034" max="1035" width="5.625" style="82" customWidth="1"/>
    <col min="1036" max="1036" width="5.875" style="82" customWidth="1"/>
    <col min="1037" max="1038" width="5.625" style="82" customWidth="1"/>
    <col min="1039" max="1039" width="6.625" style="82" customWidth="1"/>
    <col min="1040" max="1041" width="5.625" style="82" customWidth="1"/>
    <col min="1042" max="1042" width="6.625" style="82" customWidth="1"/>
    <col min="1043" max="1044" width="5.625" style="82" customWidth="1"/>
    <col min="1045" max="1045" width="6.625" style="82" customWidth="1"/>
    <col min="1046" max="1047" width="5.625" style="82" customWidth="1"/>
    <col min="1048" max="1048" width="6.625" style="82" customWidth="1"/>
    <col min="1049" max="1050" width="5.625" style="82" customWidth="1"/>
    <col min="1051" max="1277" width="9" style="82"/>
    <col min="1278" max="1278" width="16.125" style="82" customWidth="1"/>
    <col min="1279" max="1281" width="5.875" style="82" customWidth="1"/>
    <col min="1282" max="1283" width="5.625" style="82" customWidth="1"/>
    <col min="1284" max="1286" width="5.875" style="82" customWidth="1"/>
    <col min="1287" max="1288" width="5.625" style="82" customWidth="1"/>
    <col min="1289" max="1289" width="5.875" style="82" customWidth="1"/>
    <col min="1290" max="1291" width="5.625" style="82" customWidth="1"/>
    <col min="1292" max="1292" width="5.875" style="82" customWidth="1"/>
    <col min="1293" max="1294" width="5.625" style="82" customWidth="1"/>
    <col min="1295" max="1295" width="6.625" style="82" customWidth="1"/>
    <col min="1296" max="1297" width="5.625" style="82" customWidth="1"/>
    <col min="1298" max="1298" width="6.625" style="82" customWidth="1"/>
    <col min="1299" max="1300" width="5.625" style="82" customWidth="1"/>
    <col min="1301" max="1301" width="6.625" style="82" customWidth="1"/>
    <col min="1302" max="1303" width="5.625" style="82" customWidth="1"/>
    <col min="1304" max="1304" width="6.625" style="82" customWidth="1"/>
    <col min="1305" max="1306" width="5.625" style="82" customWidth="1"/>
    <col min="1307" max="1533" width="9" style="82"/>
    <col min="1534" max="1534" width="16.125" style="82" customWidth="1"/>
    <col min="1535" max="1537" width="5.875" style="82" customWidth="1"/>
    <col min="1538" max="1539" width="5.625" style="82" customWidth="1"/>
    <col min="1540" max="1542" width="5.875" style="82" customWidth="1"/>
    <col min="1543" max="1544" width="5.625" style="82" customWidth="1"/>
    <col min="1545" max="1545" width="5.875" style="82" customWidth="1"/>
    <col min="1546" max="1547" width="5.625" style="82" customWidth="1"/>
    <col min="1548" max="1548" width="5.875" style="82" customWidth="1"/>
    <col min="1549" max="1550" width="5.625" style="82" customWidth="1"/>
    <col min="1551" max="1551" width="6.625" style="82" customWidth="1"/>
    <col min="1552" max="1553" width="5.625" style="82" customWidth="1"/>
    <col min="1554" max="1554" width="6.625" style="82" customWidth="1"/>
    <col min="1555" max="1556" width="5.625" style="82" customWidth="1"/>
    <col min="1557" max="1557" width="6.625" style="82" customWidth="1"/>
    <col min="1558" max="1559" width="5.625" style="82" customWidth="1"/>
    <col min="1560" max="1560" width="6.625" style="82" customWidth="1"/>
    <col min="1561" max="1562" width="5.625" style="82" customWidth="1"/>
    <col min="1563" max="1789" width="9" style="82"/>
    <col min="1790" max="1790" width="16.125" style="82" customWidth="1"/>
    <col min="1791" max="1793" width="5.875" style="82" customWidth="1"/>
    <col min="1794" max="1795" width="5.625" style="82" customWidth="1"/>
    <col min="1796" max="1798" width="5.875" style="82" customWidth="1"/>
    <col min="1799" max="1800" width="5.625" style="82" customWidth="1"/>
    <col min="1801" max="1801" width="5.875" style="82" customWidth="1"/>
    <col min="1802" max="1803" width="5.625" style="82" customWidth="1"/>
    <col min="1804" max="1804" width="5.875" style="82" customWidth="1"/>
    <col min="1805" max="1806" width="5.625" style="82" customWidth="1"/>
    <col min="1807" max="1807" width="6.625" style="82" customWidth="1"/>
    <col min="1808" max="1809" width="5.625" style="82" customWidth="1"/>
    <col min="1810" max="1810" width="6.625" style="82" customWidth="1"/>
    <col min="1811" max="1812" width="5.625" style="82" customWidth="1"/>
    <col min="1813" max="1813" width="6.625" style="82" customWidth="1"/>
    <col min="1814" max="1815" width="5.625" style="82" customWidth="1"/>
    <col min="1816" max="1816" width="6.625" style="82" customWidth="1"/>
    <col min="1817" max="1818" width="5.625" style="82" customWidth="1"/>
    <col min="1819" max="2045" width="9" style="82"/>
    <col min="2046" max="2046" width="16.125" style="82" customWidth="1"/>
    <col min="2047" max="2049" width="5.875" style="82" customWidth="1"/>
    <col min="2050" max="2051" width="5.625" style="82" customWidth="1"/>
    <col min="2052" max="2054" width="5.875" style="82" customWidth="1"/>
    <col min="2055" max="2056" width="5.625" style="82" customWidth="1"/>
    <col min="2057" max="2057" width="5.875" style="82" customWidth="1"/>
    <col min="2058" max="2059" width="5.625" style="82" customWidth="1"/>
    <col min="2060" max="2060" width="5.875" style="82" customWidth="1"/>
    <col min="2061" max="2062" width="5.625" style="82" customWidth="1"/>
    <col min="2063" max="2063" width="6.625" style="82" customWidth="1"/>
    <col min="2064" max="2065" width="5.625" style="82" customWidth="1"/>
    <col min="2066" max="2066" width="6.625" style="82" customWidth="1"/>
    <col min="2067" max="2068" width="5.625" style="82" customWidth="1"/>
    <col min="2069" max="2069" width="6.625" style="82" customWidth="1"/>
    <col min="2070" max="2071" width="5.625" style="82" customWidth="1"/>
    <col min="2072" max="2072" width="6.625" style="82" customWidth="1"/>
    <col min="2073" max="2074" width="5.625" style="82" customWidth="1"/>
    <col min="2075" max="2301" width="9" style="82"/>
    <col min="2302" max="2302" width="16.125" style="82" customWidth="1"/>
    <col min="2303" max="2305" width="5.875" style="82" customWidth="1"/>
    <col min="2306" max="2307" width="5.625" style="82" customWidth="1"/>
    <col min="2308" max="2310" width="5.875" style="82" customWidth="1"/>
    <col min="2311" max="2312" width="5.625" style="82" customWidth="1"/>
    <col min="2313" max="2313" width="5.875" style="82" customWidth="1"/>
    <col min="2314" max="2315" width="5.625" style="82" customWidth="1"/>
    <col min="2316" max="2316" width="5.875" style="82" customWidth="1"/>
    <col min="2317" max="2318" width="5.625" style="82" customWidth="1"/>
    <col min="2319" max="2319" width="6.625" style="82" customWidth="1"/>
    <col min="2320" max="2321" width="5.625" style="82" customWidth="1"/>
    <col min="2322" max="2322" width="6.625" style="82" customWidth="1"/>
    <col min="2323" max="2324" width="5.625" style="82" customWidth="1"/>
    <col min="2325" max="2325" width="6.625" style="82" customWidth="1"/>
    <col min="2326" max="2327" width="5.625" style="82" customWidth="1"/>
    <col min="2328" max="2328" width="6.625" style="82" customWidth="1"/>
    <col min="2329" max="2330" width="5.625" style="82" customWidth="1"/>
    <col min="2331" max="2557" width="9" style="82"/>
    <col min="2558" max="2558" width="16.125" style="82" customWidth="1"/>
    <col min="2559" max="2561" width="5.875" style="82" customWidth="1"/>
    <col min="2562" max="2563" width="5.625" style="82" customWidth="1"/>
    <col min="2564" max="2566" width="5.875" style="82" customWidth="1"/>
    <col min="2567" max="2568" width="5.625" style="82" customWidth="1"/>
    <col min="2569" max="2569" width="5.875" style="82" customWidth="1"/>
    <col min="2570" max="2571" width="5.625" style="82" customWidth="1"/>
    <col min="2572" max="2572" width="5.875" style="82" customWidth="1"/>
    <col min="2573" max="2574" width="5.625" style="82" customWidth="1"/>
    <col min="2575" max="2575" width="6.625" style="82" customWidth="1"/>
    <col min="2576" max="2577" width="5.625" style="82" customWidth="1"/>
    <col min="2578" max="2578" width="6.625" style="82" customWidth="1"/>
    <col min="2579" max="2580" width="5.625" style="82" customWidth="1"/>
    <col min="2581" max="2581" width="6.625" style="82" customWidth="1"/>
    <col min="2582" max="2583" width="5.625" style="82" customWidth="1"/>
    <col min="2584" max="2584" width="6.625" style="82" customWidth="1"/>
    <col min="2585" max="2586" width="5.625" style="82" customWidth="1"/>
    <col min="2587" max="2813" width="9" style="82"/>
    <col min="2814" max="2814" width="16.125" style="82" customWidth="1"/>
    <col min="2815" max="2817" width="5.875" style="82" customWidth="1"/>
    <col min="2818" max="2819" width="5.625" style="82" customWidth="1"/>
    <col min="2820" max="2822" width="5.875" style="82" customWidth="1"/>
    <col min="2823" max="2824" width="5.625" style="82" customWidth="1"/>
    <col min="2825" max="2825" width="5.875" style="82" customWidth="1"/>
    <col min="2826" max="2827" width="5.625" style="82" customWidth="1"/>
    <col min="2828" max="2828" width="5.875" style="82" customWidth="1"/>
    <col min="2829" max="2830" width="5.625" style="82" customWidth="1"/>
    <col min="2831" max="2831" width="6.625" style="82" customWidth="1"/>
    <col min="2832" max="2833" width="5.625" style="82" customWidth="1"/>
    <col min="2834" max="2834" width="6.625" style="82" customWidth="1"/>
    <col min="2835" max="2836" width="5.625" style="82" customWidth="1"/>
    <col min="2837" max="2837" width="6.625" style="82" customWidth="1"/>
    <col min="2838" max="2839" width="5.625" style="82" customWidth="1"/>
    <col min="2840" max="2840" width="6.625" style="82" customWidth="1"/>
    <col min="2841" max="2842" width="5.625" style="82" customWidth="1"/>
    <col min="2843" max="3069" width="9" style="82"/>
    <col min="3070" max="3070" width="16.125" style="82" customWidth="1"/>
    <col min="3071" max="3073" width="5.875" style="82" customWidth="1"/>
    <col min="3074" max="3075" width="5.625" style="82" customWidth="1"/>
    <col min="3076" max="3078" width="5.875" style="82" customWidth="1"/>
    <col min="3079" max="3080" width="5.625" style="82" customWidth="1"/>
    <col min="3081" max="3081" width="5.875" style="82" customWidth="1"/>
    <col min="3082" max="3083" width="5.625" style="82" customWidth="1"/>
    <col min="3084" max="3084" width="5.875" style="82" customWidth="1"/>
    <col min="3085" max="3086" width="5.625" style="82" customWidth="1"/>
    <col min="3087" max="3087" width="6.625" style="82" customWidth="1"/>
    <col min="3088" max="3089" width="5.625" style="82" customWidth="1"/>
    <col min="3090" max="3090" width="6.625" style="82" customWidth="1"/>
    <col min="3091" max="3092" width="5.625" style="82" customWidth="1"/>
    <col min="3093" max="3093" width="6.625" style="82" customWidth="1"/>
    <col min="3094" max="3095" width="5.625" style="82" customWidth="1"/>
    <col min="3096" max="3096" width="6.625" style="82" customWidth="1"/>
    <col min="3097" max="3098" width="5.625" style="82" customWidth="1"/>
    <col min="3099" max="3325" width="9" style="82"/>
    <col min="3326" max="3326" width="16.125" style="82" customWidth="1"/>
    <col min="3327" max="3329" width="5.875" style="82" customWidth="1"/>
    <col min="3330" max="3331" width="5.625" style="82" customWidth="1"/>
    <col min="3332" max="3334" width="5.875" style="82" customWidth="1"/>
    <col min="3335" max="3336" width="5.625" style="82" customWidth="1"/>
    <col min="3337" max="3337" width="5.875" style="82" customWidth="1"/>
    <col min="3338" max="3339" width="5.625" style="82" customWidth="1"/>
    <col min="3340" max="3340" width="5.875" style="82" customWidth="1"/>
    <col min="3341" max="3342" width="5.625" style="82" customWidth="1"/>
    <col min="3343" max="3343" width="6.625" style="82" customWidth="1"/>
    <col min="3344" max="3345" width="5.625" style="82" customWidth="1"/>
    <col min="3346" max="3346" width="6.625" style="82" customWidth="1"/>
    <col min="3347" max="3348" width="5.625" style="82" customWidth="1"/>
    <col min="3349" max="3349" width="6.625" style="82" customWidth="1"/>
    <col min="3350" max="3351" width="5.625" style="82" customWidth="1"/>
    <col min="3352" max="3352" width="6.625" style="82" customWidth="1"/>
    <col min="3353" max="3354" width="5.625" style="82" customWidth="1"/>
    <col min="3355" max="3581" width="9" style="82"/>
    <col min="3582" max="3582" width="16.125" style="82" customWidth="1"/>
    <col min="3583" max="3585" width="5.875" style="82" customWidth="1"/>
    <col min="3586" max="3587" width="5.625" style="82" customWidth="1"/>
    <col min="3588" max="3590" width="5.875" style="82" customWidth="1"/>
    <col min="3591" max="3592" width="5.625" style="82" customWidth="1"/>
    <col min="3593" max="3593" width="5.875" style="82" customWidth="1"/>
    <col min="3594" max="3595" width="5.625" style="82" customWidth="1"/>
    <col min="3596" max="3596" width="5.875" style="82" customWidth="1"/>
    <col min="3597" max="3598" width="5.625" style="82" customWidth="1"/>
    <col min="3599" max="3599" width="6.625" style="82" customWidth="1"/>
    <col min="3600" max="3601" width="5.625" style="82" customWidth="1"/>
    <col min="3602" max="3602" width="6.625" style="82" customWidth="1"/>
    <col min="3603" max="3604" width="5.625" style="82" customWidth="1"/>
    <col min="3605" max="3605" width="6.625" style="82" customWidth="1"/>
    <col min="3606" max="3607" width="5.625" style="82" customWidth="1"/>
    <col min="3608" max="3608" width="6.625" style="82" customWidth="1"/>
    <col min="3609" max="3610" width="5.625" style="82" customWidth="1"/>
    <col min="3611" max="3837" width="9" style="82"/>
    <col min="3838" max="3838" width="16.125" style="82" customWidth="1"/>
    <col min="3839" max="3841" width="5.875" style="82" customWidth="1"/>
    <col min="3842" max="3843" width="5.625" style="82" customWidth="1"/>
    <col min="3844" max="3846" width="5.875" style="82" customWidth="1"/>
    <col min="3847" max="3848" width="5.625" style="82" customWidth="1"/>
    <col min="3849" max="3849" width="5.875" style="82" customWidth="1"/>
    <col min="3850" max="3851" width="5.625" style="82" customWidth="1"/>
    <col min="3852" max="3852" width="5.875" style="82" customWidth="1"/>
    <col min="3853" max="3854" width="5.625" style="82" customWidth="1"/>
    <col min="3855" max="3855" width="6.625" style="82" customWidth="1"/>
    <col min="3856" max="3857" width="5.625" style="82" customWidth="1"/>
    <col min="3858" max="3858" width="6.625" style="82" customWidth="1"/>
    <col min="3859" max="3860" width="5.625" style="82" customWidth="1"/>
    <col min="3861" max="3861" width="6.625" style="82" customWidth="1"/>
    <col min="3862" max="3863" width="5.625" style="82" customWidth="1"/>
    <col min="3864" max="3864" width="6.625" style="82" customWidth="1"/>
    <col min="3865" max="3866" width="5.625" style="82" customWidth="1"/>
    <col min="3867" max="4093" width="9" style="82"/>
    <col min="4094" max="4094" width="16.125" style="82" customWidth="1"/>
    <col min="4095" max="4097" width="5.875" style="82" customWidth="1"/>
    <col min="4098" max="4099" width="5.625" style="82" customWidth="1"/>
    <col min="4100" max="4102" width="5.875" style="82" customWidth="1"/>
    <col min="4103" max="4104" width="5.625" style="82" customWidth="1"/>
    <col min="4105" max="4105" width="5.875" style="82" customWidth="1"/>
    <col min="4106" max="4107" width="5.625" style="82" customWidth="1"/>
    <col min="4108" max="4108" width="5.875" style="82" customWidth="1"/>
    <col min="4109" max="4110" width="5.625" style="82" customWidth="1"/>
    <col min="4111" max="4111" width="6.625" style="82" customWidth="1"/>
    <col min="4112" max="4113" width="5.625" style="82" customWidth="1"/>
    <col min="4114" max="4114" width="6.625" style="82" customWidth="1"/>
    <col min="4115" max="4116" width="5.625" style="82" customWidth="1"/>
    <col min="4117" max="4117" width="6.625" style="82" customWidth="1"/>
    <col min="4118" max="4119" width="5.625" style="82" customWidth="1"/>
    <col min="4120" max="4120" width="6.625" style="82" customWidth="1"/>
    <col min="4121" max="4122" width="5.625" style="82" customWidth="1"/>
    <col min="4123" max="4349" width="9" style="82"/>
    <col min="4350" max="4350" width="16.125" style="82" customWidth="1"/>
    <col min="4351" max="4353" width="5.875" style="82" customWidth="1"/>
    <col min="4354" max="4355" width="5.625" style="82" customWidth="1"/>
    <col min="4356" max="4358" width="5.875" style="82" customWidth="1"/>
    <col min="4359" max="4360" width="5.625" style="82" customWidth="1"/>
    <col min="4361" max="4361" width="5.875" style="82" customWidth="1"/>
    <col min="4362" max="4363" width="5.625" style="82" customWidth="1"/>
    <col min="4364" max="4364" width="5.875" style="82" customWidth="1"/>
    <col min="4365" max="4366" width="5.625" style="82" customWidth="1"/>
    <col min="4367" max="4367" width="6.625" style="82" customWidth="1"/>
    <col min="4368" max="4369" width="5.625" style="82" customWidth="1"/>
    <col min="4370" max="4370" width="6.625" style="82" customWidth="1"/>
    <col min="4371" max="4372" width="5.625" style="82" customWidth="1"/>
    <col min="4373" max="4373" width="6.625" style="82" customWidth="1"/>
    <col min="4374" max="4375" width="5.625" style="82" customWidth="1"/>
    <col min="4376" max="4376" width="6.625" style="82" customWidth="1"/>
    <col min="4377" max="4378" width="5.625" style="82" customWidth="1"/>
    <col min="4379" max="4605" width="9" style="82"/>
    <col min="4606" max="4606" width="16.125" style="82" customWidth="1"/>
    <col min="4607" max="4609" width="5.875" style="82" customWidth="1"/>
    <col min="4610" max="4611" width="5.625" style="82" customWidth="1"/>
    <col min="4612" max="4614" width="5.875" style="82" customWidth="1"/>
    <col min="4615" max="4616" width="5.625" style="82" customWidth="1"/>
    <col min="4617" max="4617" width="5.875" style="82" customWidth="1"/>
    <col min="4618" max="4619" width="5.625" style="82" customWidth="1"/>
    <col min="4620" max="4620" width="5.875" style="82" customWidth="1"/>
    <col min="4621" max="4622" width="5.625" style="82" customWidth="1"/>
    <col min="4623" max="4623" width="6.625" style="82" customWidth="1"/>
    <col min="4624" max="4625" width="5.625" style="82" customWidth="1"/>
    <col min="4626" max="4626" width="6.625" style="82" customWidth="1"/>
    <col min="4627" max="4628" width="5.625" style="82" customWidth="1"/>
    <col min="4629" max="4629" width="6.625" style="82" customWidth="1"/>
    <col min="4630" max="4631" width="5.625" style="82" customWidth="1"/>
    <col min="4632" max="4632" width="6.625" style="82" customWidth="1"/>
    <col min="4633" max="4634" width="5.625" style="82" customWidth="1"/>
    <col min="4635" max="4861" width="9" style="82"/>
    <col min="4862" max="4862" width="16.125" style="82" customWidth="1"/>
    <col min="4863" max="4865" width="5.875" style="82" customWidth="1"/>
    <col min="4866" max="4867" width="5.625" style="82" customWidth="1"/>
    <col min="4868" max="4870" width="5.875" style="82" customWidth="1"/>
    <col min="4871" max="4872" width="5.625" style="82" customWidth="1"/>
    <col min="4873" max="4873" width="5.875" style="82" customWidth="1"/>
    <col min="4874" max="4875" width="5.625" style="82" customWidth="1"/>
    <col min="4876" max="4876" width="5.875" style="82" customWidth="1"/>
    <col min="4877" max="4878" width="5.625" style="82" customWidth="1"/>
    <col min="4879" max="4879" width="6.625" style="82" customWidth="1"/>
    <col min="4880" max="4881" width="5.625" style="82" customWidth="1"/>
    <col min="4882" max="4882" width="6.625" style="82" customWidth="1"/>
    <col min="4883" max="4884" width="5.625" style="82" customWidth="1"/>
    <col min="4885" max="4885" width="6.625" style="82" customWidth="1"/>
    <col min="4886" max="4887" width="5.625" style="82" customWidth="1"/>
    <col min="4888" max="4888" width="6.625" style="82" customWidth="1"/>
    <col min="4889" max="4890" width="5.625" style="82" customWidth="1"/>
    <col min="4891" max="5117" width="9" style="82"/>
    <col min="5118" max="5118" width="16.125" style="82" customWidth="1"/>
    <col min="5119" max="5121" width="5.875" style="82" customWidth="1"/>
    <col min="5122" max="5123" width="5.625" style="82" customWidth="1"/>
    <col min="5124" max="5126" width="5.875" style="82" customWidth="1"/>
    <col min="5127" max="5128" width="5.625" style="82" customWidth="1"/>
    <col min="5129" max="5129" width="5.875" style="82" customWidth="1"/>
    <col min="5130" max="5131" width="5.625" style="82" customWidth="1"/>
    <col min="5132" max="5132" width="5.875" style="82" customWidth="1"/>
    <col min="5133" max="5134" width="5.625" style="82" customWidth="1"/>
    <col min="5135" max="5135" width="6.625" style="82" customWidth="1"/>
    <col min="5136" max="5137" width="5.625" style="82" customWidth="1"/>
    <col min="5138" max="5138" width="6.625" style="82" customWidth="1"/>
    <col min="5139" max="5140" width="5.625" style="82" customWidth="1"/>
    <col min="5141" max="5141" width="6.625" style="82" customWidth="1"/>
    <col min="5142" max="5143" width="5.625" style="82" customWidth="1"/>
    <col min="5144" max="5144" width="6.625" style="82" customWidth="1"/>
    <col min="5145" max="5146" width="5.625" style="82" customWidth="1"/>
    <col min="5147" max="5373" width="9" style="82"/>
    <col min="5374" max="5374" width="16.125" style="82" customWidth="1"/>
    <col min="5375" max="5377" width="5.875" style="82" customWidth="1"/>
    <col min="5378" max="5379" width="5.625" style="82" customWidth="1"/>
    <col min="5380" max="5382" width="5.875" style="82" customWidth="1"/>
    <col min="5383" max="5384" width="5.625" style="82" customWidth="1"/>
    <col min="5385" max="5385" width="5.875" style="82" customWidth="1"/>
    <col min="5386" max="5387" width="5.625" style="82" customWidth="1"/>
    <col min="5388" max="5388" width="5.875" style="82" customWidth="1"/>
    <col min="5389" max="5390" width="5.625" style="82" customWidth="1"/>
    <col min="5391" max="5391" width="6.625" style="82" customWidth="1"/>
    <col min="5392" max="5393" width="5.625" style="82" customWidth="1"/>
    <col min="5394" max="5394" width="6.625" style="82" customWidth="1"/>
    <col min="5395" max="5396" width="5.625" style="82" customWidth="1"/>
    <col min="5397" max="5397" width="6.625" style="82" customWidth="1"/>
    <col min="5398" max="5399" width="5.625" style="82" customWidth="1"/>
    <col min="5400" max="5400" width="6.625" style="82" customWidth="1"/>
    <col min="5401" max="5402" width="5.625" style="82" customWidth="1"/>
    <col min="5403" max="5629" width="9" style="82"/>
    <col min="5630" max="5630" width="16.125" style="82" customWidth="1"/>
    <col min="5631" max="5633" width="5.875" style="82" customWidth="1"/>
    <col min="5634" max="5635" width="5.625" style="82" customWidth="1"/>
    <col min="5636" max="5638" width="5.875" style="82" customWidth="1"/>
    <col min="5639" max="5640" width="5.625" style="82" customWidth="1"/>
    <col min="5641" max="5641" width="5.875" style="82" customWidth="1"/>
    <col min="5642" max="5643" width="5.625" style="82" customWidth="1"/>
    <col min="5644" max="5644" width="5.875" style="82" customWidth="1"/>
    <col min="5645" max="5646" width="5.625" style="82" customWidth="1"/>
    <col min="5647" max="5647" width="6.625" style="82" customWidth="1"/>
    <col min="5648" max="5649" width="5.625" style="82" customWidth="1"/>
    <col min="5650" max="5650" width="6.625" style="82" customWidth="1"/>
    <col min="5651" max="5652" width="5.625" style="82" customWidth="1"/>
    <col min="5653" max="5653" width="6.625" style="82" customWidth="1"/>
    <col min="5654" max="5655" width="5.625" style="82" customWidth="1"/>
    <col min="5656" max="5656" width="6.625" style="82" customWidth="1"/>
    <col min="5657" max="5658" width="5.625" style="82" customWidth="1"/>
    <col min="5659" max="5885" width="9" style="82"/>
    <col min="5886" max="5886" width="16.125" style="82" customWidth="1"/>
    <col min="5887" max="5889" width="5.875" style="82" customWidth="1"/>
    <col min="5890" max="5891" width="5.625" style="82" customWidth="1"/>
    <col min="5892" max="5894" width="5.875" style="82" customWidth="1"/>
    <col min="5895" max="5896" width="5.625" style="82" customWidth="1"/>
    <col min="5897" max="5897" width="5.875" style="82" customWidth="1"/>
    <col min="5898" max="5899" width="5.625" style="82" customWidth="1"/>
    <col min="5900" max="5900" width="5.875" style="82" customWidth="1"/>
    <col min="5901" max="5902" width="5.625" style="82" customWidth="1"/>
    <col min="5903" max="5903" width="6.625" style="82" customWidth="1"/>
    <col min="5904" max="5905" width="5.625" style="82" customWidth="1"/>
    <col min="5906" max="5906" width="6.625" style="82" customWidth="1"/>
    <col min="5907" max="5908" width="5.625" style="82" customWidth="1"/>
    <col min="5909" max="5909" width="6.625" style="82" customWidth="1"/>
    <col min="5910" max="5911" width="5.625" style="82" customWidth="1"/>
    <col min="5912" max="5912" width="6.625" style="82" customWidth="1"/>
    <col min="5913" max="5914" width="5.625" style="82" customWidth="1"/>
    <col min="5915" max="6141" width="9" style="82"/>
    <col min="6142" max="6142" width="16.125" style="82" customWidth="1"/>
    <col min="6143" max="6145" width="5.875" style="82" customWidth="1"/>
    <col min="6146" max="6147" width="5.625" style="82" customWidth="1"/>
    <col min="6148" max="6150" width="5.875" style="82" customWidth="1"/>
    <col min="6151" max="6152" width="5.625" style="82" customWidth="1"/>
    <col min="6153" max="6153" width="5.875" style="82" customWidth="1"/>
    <col min="6154" max="6155" width="5.625" style="82" customWidth="1"/>
    <col min="6156" max="6156" width="5.875" style="82" customWidth="1"/>
    <col min="6157" max="6158" width="5.625" style="82" customWidth="1"/>
    <col min="6159" max="6159" width="6.625" style="82" customWidth="1"/>
    <col min="6160" max="6161" width="5.625" style="82" customWidth="1"/>
    <col min="6162" max="6162" width="6.625" style="82" customWidth="1"/>
    <col min="6163" max="6164" width="5.625" style="82" customWidth="1"/>
    <col min="6165" max="6165" width="6.625" style="82" customWidth="1"/>
    <col min="6166" max="6167" width="5.625" style="82" customWidth="1"/>
    <col min="6168" max="6168" width="6.625" style="82" customWidth="1"/>
    <col min="6169" max="6170" width="5.625" style="82" customWidth="1"/>
    <col min="6171" max="6397" width="9" style="82"/>
    <col min="6398" max="6398" width="16.125" style="82" customWidth="1"/>
    <col min="6399" max="6401" width="5.875" style="82" customWidth="1"/>
    <col min="6402" max="6403" width="5.625" style="82" customWidth="1"/>
    <col min="6404" max="6406" width="5.875" style="82" customWidth="1"/>
    <col min="6407" max="6408" width="5.625" style="82" customWidth="1"/>
    <col min="6409" max="6409" width="5.875" style="82" customWidth="1"/>
    <col min="6410" max="6411" width="5.625" style="82" customWidth="1"/>
    <col min="6412" max="6412" width="5.875" style="82" customWidth="1"/>
    <col min="6413" max="6414" width="5.625" style="82" customWidth="1"/>
    <col min="6415" max="6415" width="6.625" style="82" customWidth="1"/>
    <col min="6416" max="6417" width="5.625" style="82" customWidth="1"/>
    <col min="6418" max="6418" width="6.625" style="82" customWidth="1"/>
    <col min="6419" max="6420" width="5.625" style="82" customWidth="1"/>
    <col min="6421" max="6421" width="6.625" style="82" customWidth="1"/>
    <col min="6422" max="6423" width="5.625" style="82" customWidth="1"/>
    <col min="6424" max="6424" width="6.625" style="82" customWidth="1"/>
    <col min="6425" max="6426" width="5.625" style="82" customWidth="1"/>
    <col min="6427" max="6653" width="9" style="82"/>
    <col min="6654" max="6654" width="16.125" style="82" customWidth="1"/>
    <col min="6655" max="6657" width="5.875" style="82" customWidth="1"/>
    <col min="6658" max="6659" width="5.625" style="82" customWidth="1"/>
    <col min="6660" max="6662" width="5.875" style="82" customWidth="1"/>
    <col min="6663" max="6664" width="5.625" style="82" customWidth="1"/>
    <col min="6665" max="6665" width="5.875" style="82" customWidth="1"/>
    <col min="6666" max="6667" width="5.625" style="82" customWidth="1"/>
    <col min="6668" max="6668" width="5.875" style="82" customWidth="1"/>
    <col min="6669" max="6670" width="5.625" style="82" customWidth="1"/>
    <col min="6671" max="6671" width="6.625" style="82" customWidth="1"/>
    <col min="6672" max="6673" width="5.625" style="82" customWidth="1"/>
    <col min="6674" max="6674" width="6.625" style="82" customWidth="1"/>
    <col min="6675" max="6676" width="5.625" style="82" customWidth="1"/>
    <col min="6677" max="6677" width="6.625" style="82" customWidth="1"/>
    <col min="6678" max="6679" width="5.625" style="82" customWidth="1"/>
    <col min="6680" max="6680" width="6.625" style="82" customWidth="1"/>
    <col min="6681" max="6682" width="5.625" style="82" customWidth="1"/>
    <col min="6683" max="6909" width="9" style="82"/>
    <col min="6910" max="6910" width="16.125" style="82" customWidth="1"/>
    <col min="6911" max="6913" width="5.875" style="82" customWidth="1"/>
    <col min="6914" max="6915" width="5.625" style="82" customWidth="1"/>
    <col min="6916" max="6918" width="5.875" style="82" customWidth="1"/>
    <col min="6919" max="6920" width="5.625" style="82" customWidth="1"/>
    <col min="6921" max="6921" width="5.875" style="82" customWidth="1"/>
    <col min="6922" max="6923" width="5.625" style="82" customWidth="1"/>
    <col min="6924" max="6924" width="5.875" style="82" customWidth="1"/>
    <col min="6925" max="6926" width="5.625" style="82" customWidth="1"/>
    <col min="6927" max="6927" width="6.625" style="82" customWidth="1"/>
    <col min="6928" max="6929" width="5.625" style="82" customWidth="1"/>
    <col min="6930" max="6930" width="6.625" style="82" customWidth="1"/>
    <col min="6931" max="6932" width="5.625" style="82" customWidth="1"/>
    <col min="6933" max="6933" width="6.625" style="82" customWidth="1"/>
    <col min="6934" max="6935" width="5.625" style="82" customWidth="1"/>
    <col min="6936" max="6936" width="6.625" style="82" customWidth="1"/>
    <col min="6937" max="6938" width="5.625" style="82" customWidth="1"/>
    <col min="6939" max="7165" width="9" style="82"/>
    <col min="7166" max="7166" width="16.125" style="82" customWidth="1"/>
    <col min="7167" max="7169" width="5.875" style="82" customWidth="1"/>
    <col min="7170" max="7171" width="5.625" style="82" customWidth="1"/>
    <col min="7172" max="7174" width="5.875" style="82" customWidth="1"/>
    <col min="7175" max="7176" width="5.625" style="82" customWidth="1"/>
    <col min="7177" max="7177" width="5.875" style="82" customWidth="1"/>
    <col min="7178" max="7179" width="5.625" style="82" customWidth="1"/>
    <col min="7180" max="7180" width="5.875" style="82" customWidth="1"/>
    <col min="7181" max="7182" width="5.625" style="82" customWidth="1"/>
    <col min="7183" max="7183" width="6.625" style="82" customWidth="1"/>
    <col min="7184" max="7185" width="5.625" style="82" customWidth="1"/>
    <col min="7186" max="7186" width="6.625" style="82" customWidth="1"/>
    <col min="7187" max="7188" width="5.625" style="82" customWidth="1"/>
    <col min="7189" max="7189" width="6.625" style="82" customWidth="1"/>
    <col min="7190" max="7191" width="5.625" style="82" customWidth="1"/>
    <col min="7192" max="7192" width="6.625" style="82" customWidth="1"/>
    <col min="7193" max="7194" width="5.625" style="82" customWidth="1"/>
    <col min="7195" max="7421" width="9" style="82"/>
    <col min="7422" max="7422" width="16.125" style="82" customWidth="1"/>
    <col min="7423" max="7425" width="5.875" style="82" customWidth="1"/>
    <col min="7426" max="7427" width="5.625" style="82" customWidth="1"/>
    <col min="7428" max="7430" width="5.875" style="82" customWidth="1"/>
    <col min="7431" max="7432" width="5.625" style="82" customWidth="1"/>
    <col min="7433" max="7433" width="5.875" style="82" customWidth="1"/>
    <col min="7434" max="7435" width="5.625" style="82" customWidth="1"/>
    <col min="7436" max="7436" width="5.875" style="82" customWidth="1"/>
    <col min="7437" max="7438" width="5.625" style="82" customWidth="1"/>
    <col min="7439" max="7439" width="6.625" style="82" customWidth="1"/>
    <col min="7440" max="7441" width="5.625" style="82" customWidth="1"/>
    <col min="7442" max="7442" width="6.625" style="82" customWidth="1"/>
    <col min="7443" max="7444" width="5.625" style="82" customWidth="1"/>
    <col min="7445" max="7445" width="6.625" style="82" customWidth="1"/>
    <col min="7446" max="7447" width="5.625" style="82" customWidth="1"/>
    <col min="7448" max="7448" width="6.625" style="82" customWidth="1"/>
    <col min="7449" max="7450" width="5.625" style="82" customWidth="1"/>
    <col min="7451" max="7677" width="9" style="82"/>
    <col min="7678" max="7678" width="16.125" style="82" customWidth="1"/>
    <col min="7679" max="7681" width="5.875" style="82" customWidth="1"/>
    <col min="7682" max="7683" width="5.625" style="82" customWidth="1"/>
    <col min="7684" max="7686" width="5.875" style="82" customWidth="1"/>
    <col min="7687" max="7688" width="5.625" style="82" customWidth="1"/>
    <col min="7689" max="7689" width="5.875" style="82" customWidth="1"/>
    <col min="7690" max="7691" width="5.625" style="82" customWidth="1"/>
    <col min="7692" max="7692" width="5.875" style="82" customWidth="1"/>
    <col min="7693" max="7694" width="5.625" style="82" customWidth="1"/>
    <col min="7695" max="7695" width="6.625" style="82" customWidth="1"/>
    <col min="7696" max="7697" width="5.625" style="82" customWidth="1"/>
    <col min="7698" max="7698" width="6.625" style="82" customWidth="1"/>
    <col min="7699" max="7700" width="5.625" style="82" customWidth="1"/>
    <col min="7701" max="7701" width="6.625" style="82" customWidth="1"/>
    <col min="7702" max="7703" width="5.625" style="82" customWidth="1"/>
    <col min="7704" max="7704" width="6.625" style="82" customWidth="1"/>
    <col min="7705" max="7706" width="5.625" style="82" customWidth="1"/>
    <col min="7707" max="7933" width="9" style="82"/>
    <col min="7934" max="7934" width="16.125" style="82" customWidth="1"/>
    <col min="7935" max="7937" width="5.875" style="82" customWidth="1"/>
    <col min="7938" max="7939" width="5.625" style="82" customWidth="1"/>
    <col min="7940" max="7942" width="5.875" style="82" customWidth="1"/>
    <col min="7943" max="7944" width="5.625" style="82" customWidth="1"/>
    <col min="7945" max="7945" width="5.875" style="82" customWidth="1"/>
    <col min="7946" max="7947" width="5.625" style="82" customWidth="1"/>
    <col min="7948" max="7948" width="5.875" style="82" customWidth="1"/>
    <col min="7949" max="7950" width="5.625" style="82" customWidth="1"/>
    <col min="7951" max="7951" width="6.625" style="82" customWidth="1"/>
    <col min="7952" max="7953" width="5.625" style="82" customWidth="1"/>
    <col min="7954" max="7954" width="6.625" style="82" customWidth="1"/>
    <col min="7955" max="7956" width="5.625" style="82" customWidth="1"/>
    <col min="7957" max="7957" width="6.625" style="82" customWidth="1"/>
    <col min="7958" max="7959" width="5.625" style="82" customWidth="1"/>
    <col min="7960" max="7960" width="6.625" style="82" customWidth="1"/>
    <col min="7961" max="7962" width="5.625" style="82" customWidth="1"/>
    <col min="7963" max="8189" width="9" style="82"/>
    <col min="8190" max="8190" width="16.125" style="82" customWidth="1"/>
    <col min="8191" max="8193" width="5.875" style="82" customWidth="1"/>
    <col min="8194" max="8195" width="5.625" style="82" customWidth="1"/>
    <col min="8196" max="8198" width="5.875" style="82" customWidth="1"/>
    <col min="8199" max="8200" width="5.625" style="82" customWidth="1"/>
    <col min="8201" max="8201" width="5.875" style="82" customWidth="1"/>
    <col min="8202" max="8203" width="5.625" style="82" customWidth="1"/>
    <col min="8204" max="8204" width="5.875" style="82" customWidth="1"/>
    <col min="8205" max="8206" width="5.625" style="82" customWidth="1"/>
    <col min="8207" max="8207" width="6.625" style="82" customWidth="1"/>
    <col min="8208" max="8209" width="5.625" style="82" customWidth="1"/>
    <col min="8210" max="8210" width="6.625" style="82" customWidth="1"/>
    <col min="8211" max="8212" width="5.625" style="82" customWidth="1"/>
    <col min="8213" max="8213" width="6.625" style="82" customWidth="1"/>
    <col min="8214" max="8215" width="5.625" style="82" customWidth="1"/>
    <col min="8216" max="8216" width="6.625" style="82" customWidth="1"/>
    <col min="8217" max="8218" width="5.625" style="82" customWidth="1"/>
    <col min="8219" max="8445" width="9" style="82"/>
    <col min="8446" max="8446" width="16.125" style="82" customWidth="1"/>
    <col min="8447" max="8449" width="5.875" style="82" customWidth="1"/>
    <col min="8450" max="8451" width="5.625" style="82" customWidth="1"/>
    <col min="8452" max="8454" width="5.875" style="82" customWidth="1"/>
    <col min="8455" max="8456" width="5.625" style="82" customWidth="1"/>
    <col min="8457" max="8457" width="5.875" style="82" customWidth="1"/>
    <col min="8458" max="8459" width="5.625" style="82" customWidth="1"/>
    <col min="8460" max="8460" width="5.875" style="82" customWidth="1"/>
    <col min="8461" max="8462" width="5.625" style="82" customWidth="1"/>
    <col min="8463" max="8463" width="6.625" style="82" customWidth="1"/>
    <col min="8464" max="8465" width="5.625" style="82" customWidth="1"/>
    <col min="8466" max="8466" width="6.625" style="82" customWidth="1"/>
    <col min="8467" max="8468" width="5.625" style="82" customWidth="1"/>
    <col min="8469" max="8469" width="6.625" style="82" customWidth="1"/>
    <col min="8470" max="8471" width="5.625" style="82" customWidth="1"/>
    <col min="8472" max="8472" width="6.625" style="82" customWidth="1"/>
    <col min="8473" max="8474" width="5.625" style="82" customWidth="1"/>
    <col min="8475" max="8701" width="9" style="82"/>
    <col min="8702" max="8702" width="16.125" style="82" customWidth="1"/>
    <col min="8703" max="8705" width="5.875" style="82" customWidth="1"/>
    <col min="8706" max="8707" width="5.625" style="82" customWidth="1"/>
    <col min="8708" max="8710" width="5.875" style="82" customWidth="1"/>
    <col min="8711" max="8712" width="5.625" style="82" customWidth="1"/>
    <col min="8713" max="8713" width="5.875" style="82" customWidth="1"/>
    <col min="8714" max="8715" width="5.625" style="82" customWidth="1"/>
    <col min="8716" max="8716" width="5.875" style="82" customWidth="1"/>
    <col min="8717" max="8718" width="5.625" style="82" customWidth="1"/>
    <col min="8719" max="8719" width="6.625" style="82" customWidth="1"/>
    <col min="8720" max="8721" width="5.625" style="82" customWidth="1"/>
    <col min="8722" max="8722" width="6.625" style="82" customWidth="1"/>
    <col min="8723" max="8724" width="5.625" style="82" customWidth="1"/>
    <col min="8725" max="8725" width="6.625" style="82" customWidth="1"/>
    <col min="8726" max="8727" width="5.625" style="82" customWidth="1"/>
    <col min="8728" max="8728" width="6.625" style="82" customWidth="1"/>
    <col min="8729" max="8730" width="5.625" style="82" customWidth="1"/>
    <col min="8731" max="8957" width="9" style="82"/>
    <col min="8958" max="8958" width="16.125" style="82" customWidth="1"/>
    <col min="8959" max="8961" width="5.875" style="82" customWidth="1"/>
    <col min="8962" max="8963" width="5.625" style="82" customWidth="1"/>
    <col min="8964" max="8966" width="5.875" style="82" customWidth="1"/>
    <col min="8967" max="8968" width="5.625" style="82" customWidth="1"/>
    <col min="8969" max="8969" width="5.875" style="82" customWidth="1"/>
    <col min="8970" max="8971" width="5.625" style="82" customWidth="1"/>
    <col min="8972" max="8972" width="5.875" style="82" customWidth="1"/>
    <col min="8973" max="8974" width="5.625" style="82" customWidth="1"/>
    <col min="8975" max="8975" width="6.625" style="82" customWidth="1"/>
    <col min="8976" max="8977" width="5.625" style="82" customWidth="1"/>
    <col min="8978" max="8978" width="6.625" style="82" customWidth="1"/>
    <col min="8979" max="8980" width="5.625" style="82" customWidth="1"/>
    <col min="8981" max="8981" width="6.625" style="82" customWidth="1"/>
    <col min="8982" max="8983" width="5.625" style="82" customWidth="1"/>
    <col min="8984" max="8984" width="6.625" style="82" customWidth="1"/>
    <col min="8985" max="8986" width="5.625" style="82" customWidth="1"/>
    <col min="8987" max="9213" width="9" style="82"/>
    <col min="9214" max="9214" width="16.125" style="82" customWidth="1"/>
    <col min="9215" max="9217" width="5.875" style="82" customWidth="1"/>
    <col min="9218" max="9219" width="5.625" style="82" customWidth="1"/>
    <col min="9220" max="9222" width="5.875" style="82" customWidth="1"/>
    <col min="9223" max="9224" width="5.625" style="82" customWidth="1"/>
    <col min="9225" max="9225" width="5.875" style="82" customWidth="1"/>
    <col min="9226" max="9227" width="5.625" style="82" customWidth="1"/>
    <col min="9228" max="9228" width="5.875" style="82" customWidth="1"/>
    <col min="9229" max="9230" width="5.625" style="82" customWidth="1"/>
    <col min="9231" max="9231" width="6.625" style="82" customWidth="1"/>
    <col min="9232" max="9233" width="5.625" style="82" customWidth="1"/>
    <col min="9234" max="9234" width="6.625" style="82" customWidth="1"/>
    <col min="9235" max="9236" width="5.625" style="82" customWidth="1"/>
    <col min="9237" max="9237" width="6.625" style="82" customWidth="1"/>
    <col min="9238" max="9239" width="5.625" style="82" customWidth="1"/>
    <col min="9240" max="9240" width="6.625" style="82" customWidth="1"/>
    <col min="9241" max="9242" width="5.625" style="82" customWidth="1"/>
    <col min="9243" max="9469" width="9" style="82"/>
    <col min="9470" max="9470" width="16.125" style="82" customWidth="1"/>
    <col min="9471" max="9473" width="5.875" style="82" customWidth="1"/>
    <col min="9474" max="9475" width="5.625" style="82" customWidth="1"/>
    <col min="9476" max="9478" width="5.875" style="82" customWidth="1"/>
    <col min="9479" max="9480" width="5.625" style="82" customWidth="1"/>
    <col min="9481" max="9481" width="5.875" style="82" customWidth="1"/>
    <col min="9482" max="9483" width="5.625" style="82" customWidth="1"/>
    <col min="9484" max="9484" width="5.875" style="82" customWidth="1"/>
    <col min="9485" max="9486" width="5.625" style="82" customWidth="1"/>
    <col min="9487" max="9487" width="6.625" style="82" customWidth="1"/>
    <col min="9488" max="9489" width="5.625" style="82" customWidth="1"/>
    <col min="9490" max="9490" width="6.625" style="82" customWidth="1"/>
    <col min="9491" max="9492" width="5.625" style="82" customWidth="1"/>
    <col min="9493" max="9493" width="6.625" style="82" customWidth="1"/>
    <col min="9494" max="9495" width="5.625" style="82" customWidth="1"/>
    <col min="9496" max="9496" width="6.625" style="82" customWidth="1"/>
    <col min="9497" max="9498" width="5.625" style="82" customWidth="1"/>
    <col min="9499" max="9725" width="9" style="82"/>
    <col min="9726" max="9726" width="16.125" style="82" customWidth="1"/>
    <col min="9727" max="9729" width="5.875" style="82" customWidth="1"/>
    <col min="9730" max="9731" width="5.625" style="82" customWidth="1"/>
    <col min="9732" max="9734" width="5.875" style="82" customWidth="1"/>
    <col min="9735" max="9736" width="5.625" style="82" customWidth="1"/>
    <col min="9737" max="9737" width="5.875" style="82" customWidth="1"/>
    <col min="9738" max="9739" width="5.625" style="82" customWidth="1"/>
    <col min="9740" max="9740" width="5.875" style="82" customWidth="1"/>
    <col min="9741" max="9742" width="5.625" style="82" customWidth="1"/>
    <col min="9743" max="9743" width="6.625" style="82" customWidth="1"/>
    <col min="9744" max="9745" width="5.625" style="82" customWidth="1"/>
    <col min="9746" max="9746" width="6.625" style="82" customWidth="1"/>
    <col min="9747" max="9748" width="5.625" style="82" customWidth="1"/>
    <col min="9749" max="9749" width="6.625" style="82" customWidth="1"/>
    <col min="9750" max="9751" width="5.625" style="82" customWidth="1"/>
    <col min="9752" max="9752" width="6.625" style="82" customWidth="1"/>
    <col min="9753" max="9754" width="5.625" style="82" customWidth="1"/>
    <col min="9755" max="9981" width="9" style="82"/>
    <col min="9982" max="9982" width="16.125" style="82" customWidth="1"/>
    <col min="9983" max="9985" width="5.875" style="82" customWidth="1"/>
    <col min="9986" max="9987" width="5.625" style="82" customWidth="1"/>
    <col min="9988" max="9990" width="5.875" style="82" customWidth="1"/>
    <col min="9991" max="9992" width="5.625" style="82" customWidth="1"/>
    <col min="9993" max="9993" width="5.875" style="82" customWidth="1"/>
    <col min="9994" max="9995" width="5.625" style="82" customWidth="1"/>
    <col min="9996" max="9996" width="5.875" style="82" customWidth="1"/>
    <col min="9997" max="9998" width="5.625" style="82" customWidth="1"/>
    <col min="9999" max="9999" width="6.625" style="82" customWidth="1"/>
    <col min="10000" max="10001" width="5.625" style="82" customWidth="1"/>
    <col min="10002" max="10002" width="6.625" style="82" customWidth="1"/>
    <col min="10003" max="10004" width="5.625" style="82" customWidth="1"/>
    <col min="10005" max="10005" width="6.625" style="82" customWidth="1"/>
    <col min="10006" max="10007" width="5.625" style="82" customWidth="1"/>
    <col min="10008" max="10008" width="6.625" style="82" customWidth="1"/>
    <col min="10009" max="10010" width="5.625" style="82" customWidth="1"/>
    <col min="10011" max="10237" width="9" style="82"/>
    <col min="10238" max="10238" width="16.125" style="82" customWidth="1"/>
    <col min="10239" max="10241" width="5.875" style="82" customWidth="1"/>
    <col min="10242" max="10243" width="5.625" style="82" customWidth="1"/>
    <col min="10244" max="10246" width="5.875" style="82" customWidth="1"/>
    <col min="10247" max="10248" width="5.625" style="82" customWidth="1"/>
    <col min="10249" max="10249" width="5.875" style="82" customWidth="1"/>
    <col min="10250" max="10251" width="5.625" style="82" customWidth="1"/>
    <col min="10252" max="10252" width="5.875" style="82" customWidth="1"/>
    <col min="10253" max="10254" width="5.625" style="82" customWidth="1"/>
    <col min="10255" max="10255" width="6.625" style="82" customWidth="1"/>
    <col min="10256" max="10257" width="5.625" style="82" customWidth="1"/>
    <col min="10258" max="10258" width="6.625" style="82" customWidth="1"/>
    <col min="10259" max="10260" width="5.625" style="82" customWidth="1"/>
    <col min="10261" max="10261" width="6.625" style="82" customWidth="1"/>
    <col min="10262" max="10263" width="5.625" style="82" customWidth="1"/>
    <col min="10264" max="10264" width="6.625" style="82" customWidth="1"/>
    <col min="10265" max="10266" width="5.625" style="82" customWidth="1"/>
    <col min="10267" max="10493" width="9" style="82"/>
    <col min="10494" max="10494" width="16.125" style="82" customWidth="1"/>
    <col min="10495" max="10497" width="5.875" style="82" customWidth="1"/>
    <col min="10498" max="10499" width="5.625" style="82" customWidth="1"/>
    <col min="10500" max="10502" width="5.875" style="82" customWidth="1"/>
    <col min="10503" max="10504" width="5.625" style="82" customWidth="1"/>
    <col min="10505" max="10505" width="5.875" style="82" customWidth="1"/>
    <col min="10506" max="10507" width="5.625" style="82" customWidth="1"/>
    <col min="10508" max="10508" width="5.875" style="82" customWidth="1"/>
    <col min="10509" max="10510" width="5.625" style="82" customWidth="1"/>
    <col min="10511" max="10511" width="6.625" style="82" customWidth="1"/>
    <col min="10512" max="10513" width="5.625" style="82" customWidth="1"/>
    <col min="10514" max="10514" width="6.625" style="82" customWidth="1"/>
    <col min="10515" max="10516" width="5.625" style="82" customWidth="1"/>
    <col min="10517" max="10517" width="6.625" style="82" customWidth="1"/>
    <col min="10518" max="10519" width="5.625" style="82" customWidth="1"/>
    <col min="10520" max="10520" width="6.625" style="82" customWidth="1"/>
    <col min="10521" max="10522" width="5.625" style="82" customWidth="1"/>
    <col min="10523" max="10749" width="9" style="82"/>
    <col min="10750" max="10750" width="16.125" style="82" customWidth="1"/>
    <col min="10751" max="10753" width="5.875" style="82" customWidth="1"/>
    <col min="10754" max="10755" width="5.625" style="82" customWidth="1"/>
    <col min="10756" max="10758" width="5.875" style="82" customWidth="1"/>
    <col min="10759" max="10760" width="5.625" style="82" customWidth="1"/>
    <col min="10761" max="10761" width="5.875" style="82" customWidth="1"/>
    <col min="10762" max="10763" width="5.625" style="82" customWidth="1"/>
    <col min="10764" max="10764" width="5.875" style="82" customWidth="1"/>
    <col min="10765" max="10766" width="5.625" style="82" customWidth="1"/>
    <col min="10767" max="10767" width="6.625" style="82" customWidth="1"/>
    <col min="10768" max="10769" width="5.625" style="82" customWidth="1"/>
    <col min="10770" max="10770" width="6.625" style="82" customWidth="1"/>
    <col min="10771" max="10772" width="5.625" style="82" customWidth="1"/>
    <col min="10773" max="10773" width="6.625" style="82" customWidth="1"/>
    <col min="10774" max="10775" width="5.625" style="82" customWidth="1"/>
    <col min="10776" max="10776" width="6.625" style="82" customWidth="1"/>
    <col min="10777" max="10778" width="5.625" style="82" customWidth="1"/>
    <col min="10779" max="11005" width="9" style="82"/>
    <col min="11006" max="11006" width="16.125" style="82" customWidth="1"/>
    <col min="11007" max="11009" width="5.875" style="82" customWidth="1"/>
    <col min="11010" max="11011" width="5.625" style="82" customWidth="1"/>
    <col min="11012" max="11014" width="5.875" style="82" customWidth="1"/>
    <col min="11015" max="11016" width="5.625" style="82" customWidth="1"/>
    <col min="11017" max="11017" width="5.875" style="82" customWidth="1"/>
    <col min="11018" max="11019" width="5.625" style="82" customWidth="1"/>
    <col min="11020" max="11020" width="5.875" style="82" customWidth="1"/>
    <col min="11021" max="11022" width="5.625" style="82" customWidth="1"/>
    <col min="11023" max="11023" width="6.625" style="82" customWidth="1"/>
    <col min="11024" max="11025" width="5.625" style="82" customWidth="1"/>
    <col min="11026" max="11026" width="6.625" style="82" customWidth="1"/>
    <col min="11027" max="11028" width="5.625" style="82" customWidth="1"/>
    <col min="11029" max="11029" width="6.625" style="82" customWidth="1"/>
    <col min="11030" max="11031" width="5.625" style="82" customWidth="1"/>
    <col min="11032" max="11032" width="6.625" style="82" customWidth="1"/>
    <col min="11033" max="11034" width="5.625" style="82" customWidth="1"/>
    <col min="11035" max="11261" width="9" style="82"/>
    <col min="11262" max="11262" width="16.125" style="82" customWidth="1"/>
    <col min="11263" max="11265" width="5.875" style="82" customWidth="1"/>
    <col min="11266" max="11267" width="5.625" style="82" customWidth="1"/>
    <col min="11268" max="11270" width="5.875" style="82" customWidth="1"/>
    <col min="11271" max="11272" width="5.625" style="82" customWidth="1"/>
    <col min="11273" max="11273" width="5.875" style="82" customWidth="1"/>
    <col min="11274" max="11275" width="5.625" style="82" customWidth="1"/>
    <col min="11276" max="11276" width="5.875" style="82" customWidth="1"/>
    <col min="11277" max="11278" width="5.625" style="82" customWidth="1"/>
    <col min="11279" max="11279" width="6.625" style="82" customWidth="1"/>
    <col min="11280" max="11281" width="5.625" style="82" customWidth="1"/>
    <col min="11282" max="11282" width="6.625" style="82" customWidth="1"/>
    <col min="11283" max="11284" width="5.625" style="82" customWidth="1"/>
    <col min="11285" max="11285" width="6.625" style="82" customWidth="1"/>
    <col min="11286" max="11287" width="5.625" style="82" customWidth="1"/>
    <col min="11288" max="11288" width="6.625" style="82" customWidth="1"/>
    <col min="11289" max="11290" width="5.625" style="82" customWidth="1"/>
    <col min="11291" max="11517" width="9" style="82"/>
    <col min="11518" max="11518" width="16.125" style="82" customWidth="1"/>
    <col min="11519" max="11521" width="5.875" style="82" customWidth="1"/>
    <col min="11522" max="11523" width="5.625" style="82" customWidth="1"/>
    <col min="11524" max="11526" width="5.875" style="82" customWidth="1"/>
    <col min="11527" max="11528" width="5.625" style="82" customWidth="1"/>
    <col min="11529" max="11529" width="5.875" style="82" customWidth="1"/>
    <col min="11530" max="11531" width="5.625" style="82" customWidth="1"/>
    <col min="11532" max="11532" width="5.875" style="82" customWidth="1"/>
    <col min="11533" max="11534" width="5.625" style="82" customWidth="1"/>
    <col min="11535" max="11535" width="6.625" style="82" customWidth="1"/>
    <col min="11536" max="11537" width="5.625" style="82" customWidth="1"/>
    <col min="11538" max="11538" width="6.625" style="82" customWidth="1"/>
    <col min="11539" max="11540" width="5.625" style="82" customWidth="1"/>
    <col min="11541" max="11541" width="6.625" style="82" customWidth="1"/>
    <col min="11542" max="11543" width="5.625" style="82" customWidth="1"/>
    <col min="11544" max="11544" width="6.625" style="82" customWidth="1"/>
    <col min="11545" max="11546" width="5.625" style="82" customWidth="1"/>
    <col min="11547" max="11773" width="9" style="82"/>
    <col min="11774" max="11774" width="16.125" style="82" customWidth="1"/>
    <col min="11775" max="11777" width="5.875" style="82" customWidth="1"/>
    <col min="11778" max="11779" width="5.625" style="82" customWidth="1"/>
    <col min="11780" max="11782" width="5.875" style="82" customWidth="1"/>
    <col min="11783" max="11784" width="5.625" style="82" customWidth="1"/>
    <col min="11785" max="11785" width="5.875" style="82" customWidth="1"/>
    <col min="11786" max="11787" width="5.625" style="82" customWidth="1"/>
    <col min="11788" max="11788" width="5.875" style="82" customWidth="1"/>
    <col min="11789" max="11790" width="5.625" style="82" customWidth="1"/>
    <col min="11791" max="11791" width="6.625" style="82" customWidth="1"/>
    <col min="11792" max="11793" width="5.625" style="82" customWidth="1"/>
    <col min="11794" max="11794" width="6.625" style="82" customWidth="1"/>
    <col min="11795" max="11796" width="5.625" style="82" customWidth="1"/>
    <col min="11797" max="11797" width="6.625" style="82" customWidth="1"/>
    <col min="11798" max="11799" width="5.625" style="82" customWidth="1"/>
    <col min="11800" max="11800" width="6.625" style="82" customWidth="1"/>
    <col min="11801" max="11802" width="5.625" style="82" customWidth="1"/>
    <col min="11803" max="12029" width="9" style="82"/>
    <col min="12030" max="12030" width="16.125" style="82" customWidth="1"/>
    <col min="12031" max="12033" width="5.875" style="82" customWidth="1"/>
    <col min="12034" max="12035" width="5.625" style="82" customWidth="1"/>
    <col min="12036" max="12038" width="5.875" style="82" customWidth="1"/>
    <col min="12039" max="12040" width="5.625" style="82" customWidth="1"/>
    <col min="12041" max="12041" width="5.875" style="82" customWidth="1"/>
    <col min="12042" max="12043" width="5.625" style="82" customWidth="1"/>
    <col min="12044" max="12044" width="5.875" style="82" customWidth="1"/>
    <col min="12045" max="12046" width="5.625" style="82" customWidth="1"/>
    <col min="12047" max="12047" width="6.625" style="82" customWidth="1"/>
    <col min="12048" max="12049" width="5.625" style="82" customWidth="1"/>
    <col min="12050" max="12050" width="6.625" style="82" customWidth="1"/>
    <col min="12051" max="12052" width="5.625" style="82" customWidth="1"/>
    <col min="12053" max="12053" width="6.625" style="82" customWidth="1"/>
    <col min="12054" max="12055" width="5.625" style="82" customWidth="1"/>
    <col min="12056" max="12056" width="6.625" style="82" customWidth="1"/>
    <col min="12057" max="12058" width="5.625" style="82" customWidth="1"/>
    <col min="12059" max="12285" width="9" style="82"/>
    <col min="12286" max="12286" width="16.125" style="82" customWidth="1"/>
    <col min="12287" max="12289" width="5.875" style="82" customWidth="1"/>
    <col min="12290" max="12291" width="5.625" style="82" customWidth="1"/>
    <col min="12292" max="12294" width="5.875" style="82" customWidth="1"/>
    <col min="12295" max="12296" width="5.625" style="82" customWidth="1"/>
    <col min="12297" max="12297" width="5.875" style="82" customWidth="1"/>
    <col min="12298" max="12299" width="5.625" style="82" customWidth="1"/>
    <col min="12300" max="12300" width="5.875" style="82" customWidth="1"/>
    <col min="12301" max="12302" width="5.625" style="82" customWidth="1"/>
    <col min="12303" max="12303" width="6.625" style="82" customWidth="1"/>
    <col min="12304" max="12305" width="5.625" style="82" customWidth="1"/>
    <col min="12306" max="12306" width="6.625" style="82" customWidth="1"/>
    <col min="12307" max="12308" width="5.625" style="82" customWidth="1"/>
    <col min="12309" max="12309" width="6.625" style="82" customWidth="1"/>
    <col min="12310" max="12311" width="5.625" style="82" customWidth="1"/>
    <col min="12312" max="12312" width="6.625" style="82" customWidth="1"/>
    <col min="12313" max="12314" width="5.625" style="82" customWidth="1"/>
    <col min="12315" max="12541" width="9" style="82"/>
    <col min="12542" max="12542" width="16.125" style="82" customWidth="1"/>
    <col min="12543" max="12545" width="5.875" style="82" customWidth="1"/>
    <col min="12546" max="12547" width="5.625" style="82" customWidth="1"/>
    <col min="12548" max="12550" width="5.875" style="82" customWidth="1"/>
    <col min="12551" max="12552" width="5.625" style="82" customWidth="1"/>
    <col min="12553" max="12553" width="5.875" style="82" customWidth="1"/>
    <col min="12554" max="12555" width="5.625" style="82" customWidth="1"/>
    <col min="12556" max="12556" width="5.875" style="82" customWidth="1"/>
    <col min="12557" max="12558" width="5.625" style="82" customWidth="1"/>
    <col min="12559" max="12559" width="6.625" style="82" customWidth="1"/>
    <col min="12560" max="12561" width="5.625" style="82" customWidth="1"/>
    <col min="12562" max="12562" width="6.625" style="82" customWidth="1"/>
    <col min="12563" max="12564" width="5.625" style="82" customWidth="1"/>
    <col min="12565" max="12565" width="6.625" style="82" customWidth="1"/>
    <col min="12566" max="12567" width="5.625" style="82" customWidth="1"/>
    <col min="12568" max="12568" width="6.625" style="82" customWidth="1"/>
    <col min="12569" max="12570" width="5.625" style="82" customWidth="1"/>
    <col min="12571" max="12797" width="9" style="82"/>
    <col min="12798" max="12798" width="16.125" style="82" customWidth="1"/>
    <col min="12799" max="12801" width="5.875" style="82" customWidth="1"/>
    <col min="12802" max="12803" width="5.625" style="82" customWidth="1"/>
    <col min="12804" max="12806" width="5.875" style="82" customWidth="1"/>
    <col min="12807" max="12808" width="5.625" style="82" customWidth="1"/>
    <col min="12809" max="12809" width="5.875" style="82" customWidth="1"/>
    <col min="12810" max="12811" width="5.625" style="82" customWidth="1"/>
    <col min="12812" max="12812" width="5.875" style="82" customWidth="1"/>
    <col min="12813" max="12814" width="5.625" style="82" customWidth="1"/>
    <col min="12815" max="12815" width="6.625" style="82" customWidth="1"/>
    <col min="12816" max="12817" width="5.625" style="82" customWidth="1"/>
    <col min="12818" max="12818" width="6.625" style="82" customWidth="1"/>
    <col min="12819" max="12820" width="5.625" style="82" customWidth="1"/>
    <col min="12821" max="12821" width="6.625" style="82" customWidth="1"/>
    <col min="12822" max="12823" width="5.625" style="82" customWidth="1"/>
    <col min="12824" max="12824" width="6.625" style="82" customWidth="1"/>
    <col min="12825" max="12826" width="5.625" style="82" customWidth="1"/>
    <col min="12827" max="13053" width="9" style="82"/>
    <col min="13054" max="13054" width="16.125" style="82" customWidth="1"/>
    <col min="13055" max="13057" width="5.875" style="82" customWidth="1"/>
    <col min="13058" max="13059" width="5.625" style="82" customWidth="1"/>
    <col min="13060" max="13062" width="5.875" style="82" customWidth="1"/>
    <col min="13063" max="13064" width="5.625" style="82" customWidth="1"/>
    <col min="13065" max="13065" width="5.875" style="82" customWidth="1"/>
    <col min="13066" max="13067" width="5.625" style="82" customWidth="1"/>
    <col min="13068" max="13068" width="5.875" style="82" customWidth="1"/>
    <col min="13069" max="13070" width="5.625" style="82" customWidth="1"/>
    <col min="13071" max="13071" width="6.625" style="82" customWidth="1"/>
    <col min="13072" max="13073" width="5.625" style="82" customWidth="1"/>
    <col min="13074" max="13074" width="6.625" style="82" customWidth="1"/>
    <col min="13075" max="13076" width="5.625" style="82" customWidth="1"/>
    <col min="13077" max="13077" width="6.625" style="82" customWidth="1"/>
    <col min="13078" max="13079" width="5.625" style="82" customWidth="1"/>
    <col min="13080" max="13080" width="6.625" style="82" customWidth="1"/>
    <col min="13081" max="13082" width="5.625" style="82" customWidth="1"/>
    <col min="13083" max="13309" width="9" style="82"/>
    <col min="13310" max="13310" width="16.125" style="82" customWidth="1"/>
    <col min="13311" max="13313" width="5.875" style="82" customWidth="1"/>
    <col min="13314" max="13315" width="5.625" style="82" customWidth="1"/>
    <col min="13316" max="13318" width="5.875" style="82" customWidth="1"/>
    <col min="13319" max="13320" width="5.625" style="82" customWidth="1"/>
    <col min="13321" max="13321" width="5.875" style="82" customWidth="1"/>
    <col min="13322" max="13323" width="5.625" style="82" customWidth="1"/>
    <col min="13324" max="13324" width="5.875" style="82" customWidth="1"/>
    <col min="13325" max="13326" width="5.625" style="82" customWidth="1"/>
    <col min="13327" max="13327" width="6.625" style="82" customWidth="1"/>
    <col min="13328" max="13329" width="5.625" style="82" customWidth="1"/>
    <col min="13330" max="13330" width="6.625" style="82" customWidth="1"/>
    <col min="13331" max="13332" width="5.625" style="82" customWidth="1"/>
    <col min="13333" max="13333" width="6.625" style="82" customWidth="1"/>
    <col min="13334" max="13335" width="5.625" style="82" customWidth="1"/>
    <col min="13336" max="13336" width="6.625" style="82" customWidth="1"/>
    <col min="13337" max="13338" width="5.625" style="82" customWidth="1"/>
    <col min="13339" max="13565" width="9" style="82"/>
    <col min="13566" max="13566" width="16.125" style="82" customWidth="1"/>
    <col min="13567" max="13569" width="5.875" style="82" customWidth="1"/>
    <col min="13570" max="13571" width="5.625" style="82" customWidth="1"/>
    <col min="13572" max="13574" width="5.875" style="82" customWidth="1"/>
    <col min="13575" max="13576" width="5.625" style="82" customWidth="1"/>
    <col min="13577" max="13577" width="5.875" style="82" customWidth="1"/>
    <col min="13578" max="13579" width="5.625" style="82" customWidth="1"/>
    <col min="13580" max="13580" width="5.875" style="82" customWidth="1"/>
    <col min="13581" max="13582" width="5.625" style="82" customWidth="1"/>
    <col min="13583" max="13583" width="6.625" style="82" customWidth="1"/>
    <col min="13584" max="13585" width="5.625" style="82" customWidth="1"/>
    <col min="13586" max="13586" width="6.625" style="82" customWidth="1"/>
    <col min="13587" max="13588" width="5.625" style="82" customWidth="1"/>
    <col min="13589" max="13589" width="6.625" style="82" customWidth="1"/>
    <col min="13590" max="13591" width="5.625" style="82" customWidth="1"/>
    <col min="13592" max="13592" width="6.625" style="82" customWidth="1"/>
    <col min="13593" max="13594" width="5.625" style="82" customWidth="1"/>
    <col min="13595" max="13821" width="9" style="82"/>
    <col min="13822" max="13822" width="16.125" style="82" customWidth="1"/>
    <col min="13823" max="13825" width="5.875" style="82" customWidth="1"/>
    <col min="13826" max="13827" width="5.625" style="82" customWidth="1"/>
    <col min="13828" max="13830" width="5.875" style="82" customWidth="1"/>
    <col min="13831" max="13832" width="5.625" style="82" customWidth="1"/>
    <col min="13833" max="13833" width="5.875" style="82" customWidth="1"/>
    <col min="13834" max="13835" width="5.625" style="82" customWidth="1"/>
    <col min="13836" max="13836" width="5.875" style="82" customWidth="1"/>
    <col min="13837" max="13838" width="5.625" style="82" customWidth="1"/>
    <col min="13839" max="13839" width="6.625" style="82" customWidth="1"/>
    <col min="13840" max="13841" width="5.625" style="82" customWidth="1"/>
    <col min="13842" max="13842" width="6.625" style="82" customWidth="1"/>
    <col min="13843" max="13844" width="5.625" style="82" customWidth="1"/>
    <col min="13845" max="13845" width="6.625" style="82" customWidth="1"/>
    <col min="13846" max="13847" width="5.625" style="82" customWidth="1"/>
    <col min="13848" max="13848" width="6.625" style="82" customWidth="1"/>
    <col min="13849" max="13850" width="5.625" style="82" customWidth="1"/>
    <col min="13851" max="14077" width="9" style="82"/>
    <col min="14078" max="14078" width="16.125" style="82" customWidth="1"/>
    <col min="14079" max="14081" width="5.875" style="82" customWidth="1"/>
    <col min="14082" max="14083" width="5.625" style="82" customWidth="1"/>
    <col min="14084" max="14086" width="5.875" style="82" customWidth="1"/>
    <col min="14087" max="14088" width="5.625" style="82" customWidth="1"/>
    <col min="14089" max="14089" width="5.875" style="82" customWidth="1"/>
    <col min="14090" max="14091" width="5.625" style="82" customWidth="1"/>
    <col min="14092" max="14092" width="5.875" style="82" customWidth="1"/>
    <col min="14093" max="14094" width="5.625" style="82" customWidth="1"/>
    <col min="14095" max="14095" width="6.625" style="82" customWidth="1"/>
    <col min="14096" max="14097" width="5.625" style="82" customWidth="1"/>
    <col min="14098" max="14098" width="6.625" style="82" customWidth="1"/>
    <col min="14099" max="14100" width="5.625" style="82" customWidth="1"/>
    <col min="14101" max="14101" width="6.625" style="82" customWidth="1"/>
    <col min="14102" max="14103" width="5.625" style="82" customWidth="1"/>
    <col min="14104" max="14104" width="6.625" style="82" customWidth="1"/>
    <col min="14105" max="14106" width="5.625" style="82" customWidth="1"/>
    <col min="14107" max="14333" width="9" style="82"/>
    <col min="14334" max="14334" width="16.125" style="82" customWidth="1"/>
    <col min="14335" max="14337" width="5.875" style="82" customWidth="1"/>
    <col min="14338" max="14339" width="5.625" style="82" customWidth="1"/>
    <col min="14340" max="14342" width="5.875" style="82" customWidth="1"/>
    <col min="14343" max="14344" width="5.625" style="82" customWidth="1"/>
    <col min="14345" max="14345" width="5.875" style="82" customWidth="1"/>
    <col min="14346" max="14347" width="5.625" style="82" customWidth="1"/>
    <col min="14348" max="14348" width="5.875" style="82" customWidth="1"/>
    <col min="14349" max="14350" width="5.625" style="82" customWidth="1"/>
    <col min="14351" max="14351" width="6.625" style="82" customWidth="1"/>
    <col min="14352" max="14353" width="5.625" style="82" customWidth="1"/>
    <col min="14354" max="14354" width="6.625" style="82" customWidth="1"/>
    <col min="14355" max="14356" width="5.625" style="82" customWidth="1"/>
    <col min="14357" max="14357" width="6.625" style="82" customWidth="1"/>
    <col min="14358" max="14359" width="5.625" style="82" customWidth="1"/>
    <col min="14360" max="14360" width="6.625" style="82" customWidth="1"/>
    <col min="14361" max="14362" width="5.625" style="82" customWidth="1"/>
    <col min="14363" max="14589" width="9" style="82"/>
    <col min="14590" max="14590" width="16.125" style="82" customWidth="1"/>
    <col min="14591" max="14593" width="5.875" style="82" customWidth="1"/>
    <col min="14594" max="14595" width="5.625" style="82" customWidth="1"/>
    <col min="14596" max="14598" width="5.875" style="82" customWidth="1"/>
    <col min="14599" max="14600" width="5.625" style="82" customWidth="1"/>
    <col min="14601" max="14601" width="5.875" style="82" customWidth="1"/>
    <col min="14602" max="14603" width="5.625" style="82" customWidth="1"/>
    <col min="14604" max="14604" width="5.875" style="82" customWidth="1"/>
    <col min="14605" max="14606" width="5.625" style="82" customWidth="1"/>
    <col min="14607" max="14607" width="6.625" style="82" customWidth="1"/>
    <col min="14608" max="14609" width="5.625" style="82" customWidth="1"/>
    <col min="14610" max="14610" width="6.625" style="82" customWidth="1"/>
    <col min="14611" max="14612" width="5.625" style="82" customWidth="1"/>
    <col min="14613" max="14613" width="6.625" style="82" customWidth="1"/>
    <col min="14614" max="14615" width="5.625" style="82" customWidth="1"/>
    <col min="14616" max="14616" width="6.625" style="82" customWidth="1"/>
    <col min="14617" max="14618" width="5.625" style="82" customWidth="1"/>
    <col min="14619" max="14845" width="9" style="82"/>
    <col min="14846" max="14846" width="16.125" style="82" customWidth="1"/>
    <col min="14847" max="14849" width="5.875" style="82" customWidth="1"/>
    <col min="14850" max="14851" width="5.625" style="82" customWidth="1"/>
    <col min="14852" max="14854" width="5.875" style="82" customWidth="1"/>
    <col min="14855" max="14856" width="5.625" style="82" customWidth="1"/>
    <col min="14857" max="14857" width="5.875" style="82" customWidth="1"/>
    <col min="14858" max="14859" width="5.625" style="82" customWidth="1"/>
    <col min="14860" max="14860" width="5.875" style="82" customWidth="1"/>
    <col min="14861" max="14862" width="5.625" style="82" customWidth="1"/>
    <col min="14863" max="14863" width="6.625" style="82" customWidth="1"/>
    <col min="14864" max="14865" width="5.625" style="82" customWidth="1"/>
    <col min="14866" max="14866" width="6.625" style="82" customWidth="1"/>
    <col min="14867" max="14868" width="5.625" style="82" customWidth="1"/>
    <col min="14869" max="14869" width="6.625" style="82" customWidth="1"/>
    <col min="14870" max="14871" width="5.625" style="82" customWidth="1"/>
    <col min="14872" max="14872" width="6.625" style="82" customWidth="1"/>
    <col min="14873" max="14874" width="5.625" style="82" customWidth="1"/>
    <col min="14875" max="15101" width="9" style="82"/>
    <col min="15102" max="15102" width="16.125" style="82" customWidth="1"/>
    <col min="15103" max="15105" width="5.875" style="82" customWidth="1"/>
    <col min="15106" max="15107" width="5.625" style="82" customWidth="1"/>
    <col min="15108" max="15110" width="5.875" style="82" customWidth="1"/>
    <col min="15111" max="15112" width="5.625" style="82" customWidth="1"/>
    <col min="15113" max="15113" width="5.875" style="82" customWidth="1"/>
    <col min="15114" max="15115" width="5.625" style="82" customWidth="1"/>
    <col min="15116" max="15116" width="5.875" style="82" customWidth="1"/>
    <col min="15117" max="15118" width="5.625" style="82" customWidth="1"/>
    <col min="15119" max="15119" width="6.625" style="82" customWidth="1"/>
    <col min="15120" max="15121" width="5.625" style="82" customWidth="1"/>
    <col min="15122" max="15122" width="6.625" style="82" customWidth="1"/>
    <col min="15123" max="15124" width="5.625" style="82" customWidth="1"/>
    <col min="15125" max="15125" width="6.625" style="82" customWidth="1"/>
    <col min="15126" max="15127" width="5.625" style="82" customWidth="1"/>
    <col min="15128" max="15128" width="6.625" style="82" customWidth="1"/>
    <col min="15129" max="15130" width="5.625" style="82" customWidth="1"/>
    <col min="15131" max="15357" width="9" style="82"/>
    <col min="15358" max="15358" width="16.125" style="82" customWidth="1"/>
    <col min="15359" max="15361" width="5.875" style="82" customWidth="1"/>
    <col min="15362" max="15363" width="5.625" style="82" customWidth="1"/>
    <col min="15364" max="15366" width="5.875" style="82" customWidth="1"/>
    <col min="15367" max="15368" width="5.625" style="82" customWidth="1"/>
    <col min="15369" max="15369" width="5.875" style="82" customWidth="1"/>
    <col min="15370" max="15371" width="5.625" style="82" customWidth="1"/>
    <col min="15372" max="15372" width="5.875" style="82" customWidth="1"/>
    <col min="15373" max="15374" width="5.625" style="82" customWidth="1"/>
    <col min="15375" max="15375" width="6.625" style="82" customWidth="1"/>
    <col min="15376" max="15377" width="5.625" style="82" customWidth="1"/>
    <col min="15378" max="15378" width="6.625" style="82" customWidth="1"/>
    <col min="15379" max="15380" width="5.625" style="82" customWidth="1"/>
    <col min="15381" max="15381" width="6.625" style="82" customWidth="1"/>
    <col min="15382" max="15383" width="5.625" style="82" customWidth="1"/>
    <col min="15384" max="15384" width="6.625" style="82" customWidth="1"/>
    <col min="15385" max="15386" width="5.625" style="82" customWidth="1"/>
    <col min="15387" max="15613" width="9" style="82"/>
    <col min="15614" max="15614" width="16.125" style="82" customWidth="1"/>
    <col min="15615" max="15617" width="5.875" style="82" customWidth="1"/>
    <col min="15618" max="15619" width="5.625" style="82" customWidth="1"/>
    <col min="15620" max="15622" width="5.875" style="82" customWidth="1"/>
    <col min="15623" max="15624" width="5.625" style="82" customWidth="1"/>
    <col min="15625" max="15625" width="5.875" style="82" customWidth="1"/>
    <col min="15626" max="15627" width="5.625" style="82" customWidth="1"/>
    <col min="15628" max="15628" width="5.875" style="82" customWidth="1"/>
    <col min="15629" max="15630" width="5.625" style="82" customWidth="1"/>
    <col min="15631" max="15631" width="6.625" style="82" customWidth="1"/>
    <col min="15632" max="15633" width="5.625" style="82" customWidth="1"/>
    <col min="15634" max="15634" width="6.625" style="82" customWidth="1"/>
    <col min="15635" max="15636" width="5.625" style="82" customWidth="1"/>
    <col min="15637" max="15637" width="6.625" style="82" customWidth="1"/>
    <col min="15638" max="15639" width="5.625" style="82" customWidth="1"/>
    <col min="15640" max="15640" width="6.625" style="82" customWidth="1"/>
    <col min="15641" max="15642" width="5.625" style="82" customWidth="1"/>
    <col min="15643" max="15869" width="9" style="82"/>
    <col min="15870" max="15870" width="16.125" style="82" customWidth="1"/>
    <col min="15871" max="15873" width="5.875" style="82" customWidth="1"/>
    <col min="15874" max="15875" width="5.625" style="82" customWidth="1"/>
    <col min="15876" max="15878" width="5.875" style="82" customWidth="1"/>
    <col min="15879" max="15880" width="5.625" style="82" customWidth="1"/>
    <col min="15881" max="15881" width="5.875" style="82" customWidth="1"/>
    <col min="15882" max="15883" width="5.625" style="82" customWidth="1"/>
    <col min="15884" max="15884" width="5.875" style="82" customWidth="1"/>
    <col min="15885" max="15886" width="5.625" style="82" customWidth="1"/>
    <col min="15887" max="15887" width="6.625" style="82" customWidth="1"/>
    <col min="15888" max="15889" width="5.625" style="82" customWidth="1"/>
    <col min="15890" max="15890" width="6.625" style="82" customWidth="1"/>
    <col min="15891" max="15892" width="5.625" style="82" customWidth="1"/>
    <col min="15893" max="15893" width="6.625" style="82" customWidth="1"/>
    <col min="15894" max="15895" width="5.625" style="82" customWidth="1"/>
    <col min="15896" max="15896" width="6.625" style="82" customWidth="1"/>
    <col min="15897" max="15898" width="5.625" style="82" customWidth="1"/>
    <col min="15899" max="16125" width="9" style="82"/>
    <col min="16126" max="16126" width="16.125" style="82" customWidth="1"/>
    <col min="16127" max="16129" width="5.875" style="82" customWidth="1"/>
    <col min="16130" max="16131" width="5.625" style="82" customWidth="1"/>
    <col min="16132" max="16134" width="5.875" style="82" customWidth="1"/>
    <col min="16135" max="16136" width="5.625" style="82" customWidth="1"/>
    <col min="16137" max="16137" width="5.875" style="82" customWidth="1"/>
    <col min="16138" max="16139" width="5.625" style="82" customWidth="1"/>
    <col min="16140" max="16140" width="5.875" style="82" customWidth="1"/>
    <col min="16141" max="16142" width="5.625" style="82" customWidth="1"/>
    <col min="16143" max="16143" width="6.625" style="82" customWidth="1"/>
    <col min="16144" max="16145" width="5.625" style="82" customWidth="1"/>
    <col min="16146" max="16146" width="6.625" style="82" customWidth="1"/>
    <col min="16147" max="16148" width="5.625" style="82" customWidth="1"/>
    <col min="16149" max="16149" width="6.625" style="82" customWidth="1"/>
    <col min="16150" max="16151" width="5.625" style="82" customWidth="1"/>
    <col min="16152" max="16152" width="6.625" style="82" customWidth="1"/>
    <col min="16153" max="16154" width="5.625" style="82" customWidth="1"/>
    <col min="16155" max="16384" width="9" style="82"/>
  </cols>
  <sheetData>
    <row r="1" spans="1:26" s="64" customFormat="1" ht="20.25">
      <c r="A1" s="342" t="s">
        <v>262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63"/>
      <c r="Y1" s="63"/>
      <c r="Z1" s="63"/>
    </row>
    <row r="2" spans="1:26" s="64" customFormat="1" ht="20.25">
      <c r="A2" s="342" t="s">
        <v>277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63"/>
      <c r="Y2" s="63"/>
      <c r="Z2" s="63"/>
    </row>
    <row r="3" spans="1:26" s="43" customFormat="1" ht="14.25">
      <c r="A3" s="39" t="s">
        <v>278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  <c r="U3" s="42"/>
      <c r="V3" s="42"/>
      <c r="W3" s="65"/>
    </row>
    <row r="4" spans="1:26" s="43" customFormat="1" ht="15" thickBot="1">
      <c r="A4" s="162" t="s">
        <v>279</v>
      </c>
      <c r="B4" s="162"/>
      <c r="C4" s="162"/>
      <c r="D4" s="162"/>
      <c r="E4" s="162"/>
      <c r="F4" s="162"/>
      <c r="G4" s="162" t="s">
        <v>265</v>
      </c>
      <c r="H4" s="162"/>
      <c r="I4" s="162"/>
      <c r="J4" s="162"/>
      <c r="K4" s="162"/>
      <c r="L4" s="44"/>
      <c r="M4" s="44"/>
      <c r="N4" s="45"/>
      <c r="O4" s="350" t="s">
        <v>263</v>
      </c>
      <c r="P4" s="350"/>
      <c r="Q4" s="350"/>
      <c r="R4" s="350"/>
      <c r="S4" s="350"/>
      <c r="T4" s="350"/>
      <c r="U4" s="351" t="s">
        <v>266</v>
      </c>
      <c r="V4" s="351"/>
      <c r="W4" s="351"/>
    </row>
    <row r="5" spans="1:26" s="66" customFormat="1" ht="18" customHeight="1">
      <c r="A5" s="344" t="s">
        <v>280</v>
      </c>
      <c r="B5" s="346" t="s">
        <v>20</v>
      </c>
      <c r="C5" s="347"/>
      <c r="D5" s="347"/>
      <c r="E5" s="347"/>
      <c r="F5" s="348"/>
      <c r="G5" s="346" t="s">
        <v>21</v>
      </c>
      <c r="H5" s="347"/>
      <c r="I5" s="347"/>
      <c r="J5" s="347"/>
      <c r="K5" s="348"/>
      <c r="L5" s="346" t="s">
        <v>22</v>
      </c>
      <c r="M5" s="347"/>
      <c r="N5" s="348"/>
      <c r="O5" s="346" t="s">
        <v>23</v>
      </c>
      <c r="P5" s="347"/>
      <c r="Q5" s="348"/>
      <c r="R5" s="346" t="s">
        <v>24</v>
      </c>
      <c r="S5" s="347"/>
      <c r="T5" s="348"/>
      <c r="U5" s="346" t="s">
        <v>273</v>
      </c>
      <c r="V5" s="349"/>
      <c r="W5" s="348"/>
    </row>
    <row r="6" spans="1:26" s="66" customFormat="1" ht="18" customHeight="1" thickBot="1">
      <c r="A6" s="345"/>
      <c r="B6" s="46" t="s">
        <v>8</v>
      </c>
      <c r="C6" s="47" t="s">
        <v>25</v>
      </c>
      <c r="D6" s="47" t="s">
        <v>26</v>
      </c>
      <c r="E6" s="47" t="s">
        <v>57</v>
      </c>
      <c r="F6" s="48" t="s">
        <v>58</v>
      </c>
      <c r="G6" s="46" t="s">
        <v>8</v>
      </c>
      <c r="H6" s="47" t="s">
        <v>9</v>
      </c>
      <c r="I6" s="47" t="s">
        <v>26</v>
      </c>
      <c r="J6" s="47" t="s">
        <v>57</v>
      </c>
      <c r="K6" s="48" t="s">
        <v>58</v>
      </c>
      <c r="L6" s="46" t="s">
        <v>26</v>
      </c>
      <c r="M6" s="47" t="s">
        <v>249</v>
      </c>
      <c r="N6" s="48" t="s">
        <v>268</v>
      </c>
      <c r="O6" s="46" t="s">
        <v>26</v>
      </c>
      <c r="P6" s="47" t="s">
        <v>249</v>
      </c>
      <c r="Q6" s="48" t="s">
        <v>268</v>
      </c>
      <c r="R6" s="46" t="s">
        <v>26</v>
      </c>
      <c r="S6" s="47" t="s">
        <v>249</v>
      </c>
      <c r="T6" s="48" t="s">
        <v>268</v>
      </c>
      <c r="U6" s="46" t="s">
        <v>244</v>
      </c>
      <c r="V6" s="47" t="s">
        <v>249</v>
      </c>
      <c r="W6" s="48" t="s">
        <v>268</v>
      </c>
    </row>
    <row r="7" spans="1:26" s="66" customFormat="1" ht="18" customHeight="1">
      <c r="A7" s="67" t="s">
        <v>308</v>
      </c>
      <c r="B7" s="68">
        <v>74.8</v>
      </c>
      <c r="C7" s="69">
        <v>40</v>
      </c>
      <c r="D7" s="69">
        <v>77.400000000000006</v>
      </c>
      <c r="E7" s="70">
        <v>1</v>
      </c>
      <c r="F7" s="71">
        <f t="shared" ref="F7:F38" si="0">RANK(D7,$D$7:$D$150)</f>
        <v>1</v>
      </c>
      <c r="G7" s="72">
        <v>67</v>
      </c>
      <c r="H7" s="69">
        <v>16.5</v>
      </c>
      <c r="I7" s="69">
        <v>83.5</v>
      </c>
      <c r="J7" s="70">
        <v>1</v>
      </c>
      <c r="K7" s="71">
        <f t="shared" ref="K7:K38" si="1">RANK(I7,$I$7:$I$150)</f>
        <v>1</v>
      </c>
      <c r="L7" s="72">
        <v>84</v>
      </c>
      <c r="M7" s="70">
        <v>1</v>
      </c>
      <c r="N7" s="71">
        <f t="shared" ref="N7:N38" si="2">RANK(L7,$L$7:$L$150)</f>
        <v>2</v>
      </c>
      <c r="O7" s="72">
        <v>98.67</v>
      </c>
      <c r="P7" s="70">
        <v>1</v>
      </c>
      <c r="Q7" s="71">
        <f t="shared" ref="Q7:Q38" si="3">IFERROR(RANK(O7,$O$7:$O$150),"")</f>
        <v>2</v>
      </c>
      <c r="R7" s="72"/>
      <c r="S7" s="70"/>
      <c r="T7" s="71" t="str">
        <f t="shared" ref="T7:T38" si="4">IFERROR(RANK(R7,$R$7:$R$150),"")</f>
        <v/>
      </c>
      <c r="U7" s="72">
        <v>343.57</v>
      </c>
      <c r="V7" s="73">
        <v>1</v>
      </c>
      <c r="W7" s="71">
        <f t="shared" ref="W7:W38" si="5">IFERROR(RANK(U7,$U$7:$U$150),"")</f>
        <v>1</v>
      </c>
    </row>
    <row r="8" spans="1:26" s="66" customFormat="1" ht="18" customHeight="1">
      <c r="A8" s="67" t="s">
        <v>306</v>
      </c>
      <c r="B8" s="68">
        <v>70</v>
      </c>
      <c r="C8" s="69">
        <v>23</v>
      </c>
      <c r="D8" s="69">
        <v>58</v>
      </c>
      <c r="E8" s="70">
        <v>1</v>
      </c>
      <c r="F8" s="71">
        <f t="shared" si="0"/>
        <v>41</v>
      </c>
      <c r="G8" s="72">
        <v>58</v>
      </c>
      <c r="H8" s="69">
        <v>16</v>
      </c>
      <c r="I8" s="69">
        <v>74</v>
      </c>
      <c r="J8" s="70">
        <v>1</v>
      </c>
      <c r="K8" s="71">
        <f t="shared" si="1"/>
        <v>4</v>
      </c>
      <c r="L8" s="72">
        <v>90</v>
      </c>
      <c r="M8" s="70">
        <v>1</v>
      </c>
      <c r="N8" s="71">
        <f t="shared" si="2"/>
        <v>1</v>
      </c>
      <c r="O8" s="72">
        <v>111.47</v>
      </c>
      <c r="P8" s="70">
        <v>1</v>
      </c>
      <c r="Q8" s="71">
        <f t="shared" si="3"/>
        <v>1</v>
      </c>
      <c r="R8" s="72"/>
      <c r="S8" s="70"/>
      <c r="T8" s="71" t="str">
        <f t="shared" si="4"/>
        <v/>
      </c>
      <c r="U8" s="72">
        <v>333.47</v>
      </c>
      <c r="V8" s="73">
        <v>1</v>
      </c>
      <c r="W8" s="71">
        <f t="shared" si="5"/>
        <v>2</v>
      </c>
    </row>
    <row r="9" spans="1:26" s="66" customFormat="1" ht="18" customHeight="1">
      <c r="A9" s="67" t="s">
        <v>63</v>
      </c>
      <c r="B9" s="68">
        <v>77.73</v>
      </c>
      <c r="C9" s="69">
        <v>29.68</v>
      </c>
      <c r="D9" s="69">
        <v>68.55</v>
      </c>
      <c r="E9" s="70">
        <v>332</v>
      </c>
      <c r="F9" s="71">
        <f t="shared" si="0"/>
        <v>4</v>
      </c>
      <c r="G9" s="72">
        <v>60.11</v>
      </c>
      <c r="H9" s="69">
        <v>17.93</v>
      </c>
      <c r="I9" s="69">
        <v>78.040000000000006</v>
      </c>
      <c r="J9" s="70">
        <v>332</v>
      </c>
      <c r="K9" s="71">
        <f t="shared" si="1"/>
        <v>2</v>
      </c>
      <c r="L9" s="72">
        <v>72.25</v>
      </c>
      <c r="M9" s="70">
        <v>332</v>
      </c>
      <c r="N9" s="71">
        <f t="shared" si="2"/>
        <v>3</v>
      </c>
      <c r="O9" s="72">
        <v>97.67</v>
      </c>
      <c r="P9" s="70">
        <v>235</v>
      </c>
      <c r="Q9" s="71">
        <f t="shared" si="3"/>
        <v>3</v>
      </c>
      <c r="R9" s="72">
        <v>102.49</v>
      </c>
      <c r="S9" s="70">
        <v>97</v>
      </c>
      <c r="T9" s="71">
        <f t="shared" si="4"/>
        <v>1</v>
      </c>
      <c r="U9" s="72">
        <v>321.14</v>
      </c>
      <c r="V9" s="73">
        <v>235</v>
      </c>
      <c r="W9" s="71">
        <f t="shared" si="5"/>
        <v>3</v>
      </c>
    </row>
    <row r="10" spans="1:26" s="66" customFormat="1" ht="18" customHeight="1">
      <c r="A10" s="67" t="s">
        <v>111</v>
      </c>
      <c r="B10" s="68">
        <v>77.84</v>
      </c>
      <c r="C10" s="69">
        <v>29.29</v>
      </c>
      <c r="D10" s="69">
        <v>68.209999999999994</v>
      </c>
      <c r="E10" s="70">
        <v>277</v>
      </c>
      <c r="F10" s="71">
        <f t="shared" si="0"/>
        <v>6</v>
      </c>
      <c r="G10" s="72">
        <v>55.85</v>
      </c>
      <c r="H10" s="69">
        <v>12.3</v>
      </c>
      <c r="I10" s="69">
        <v>68.16</v>
      </c>
      <c r="J10" s="70">
        <v>277</v>
      </c>
      <c r="K10" s="71">
        <f t="shared" si="1"/>
        <v>9</v>
      </c>
      <c r="L10" s="72">
        <v>64.19</v>
      </c>
      <c r="M10" s="70">
        <v>277</v>
      </c>
      <c r="N10" s="71">
        <f t="shared" si="2"/>
        <v>6</v>
      </c>
      <c r="O10" s="72">
        <v>87.91</v>
      </c>
      <c r="P10" s="70">
        <v>210</v>
      </c>
      <c r="Q10" s="71">
        <f t="shared" si="3"/>
        <v>4</v>
      </c>
      <c r="R10" s="72">
        <v>97.83</v>
      </c>
      <c r="S10" s="70">
        <v>160</v>
      </c>
      <c r="T10" s="71">
        <f t="shared" si="4"/>
        <v>3</v>
      </c>
      <c r="U10" s="72">
        <v>291.94</v>
      </c>
      <c r="V10" s="73">
        <v>210</v>
      </c>
      <c r="W10" s="71">
        <f t="shared" si="5"/>
        <v>4</v>
      </c>
    </row>
    <row r="11" spans="1:26" s="66" customFormat="1" ht="18" customHeight="1" thickBot="1">
      <c r="A11" s="74" t="s">
        <v>65</v>
      </c>
      <c r="B11" s="75">
        <v>75.52</v>
      </c>
      <c r="C11" s="76">
        <v>29.23</v>
      </c>
      <c r="D11" s="76">
        <v>66.989999999999995</v>
      </c>
      <c r="E11" s="77">
        <v>105</v>
      </c>
      <c r="F11" s="78">
        <f t="shared" si="0"/>
        <v>7</v>
      </c>
      <c r="G11" s="79">
        <v>59.19</v>
      </c>
      <c r="H11" s="76">
        <v>14.84</v>
      </c>
      <c r="I11" s="76">
        <v>74.03</v>
      </c>
      <c r="J11" s="77">
        <v>105</v>
      </c>
      <c r="K11" s="78">
        <f t="shared" si="1"/>
        <v>3</v>
      </c>
      <c r="L11" s="79">
        <v>70.650000000000006</v>
      </c>
      <c r="M11" s="77">
        <v>105</v>
      </c>
      <c r="N11" s="78">
        <f t="shared" si="2"/>
        <v>4</v>
      </c>
      <c r="O11" s="79">
        <v>79.180000000000007</v>
      </c>
      <c r="P11" s="77">
        <v>105</v>
      </c>
      <c r="Q11" s="78">
        <f t="shared" si="3"/>
        <v>10</v>
      </c>
      <c r="R11" s="79">
        <v>90.93</v>
      </c>
      <c r="S11" s="77">
        <v>105</v>
      </c>
      <c r="T11" s="78">
        <f t="shared" si="4"/>
        <v>11</v>
      </c>
      <c r="U11" s="79">
        <v>290.85000000000002</v>
      </c>
      <c r="V11" s="80">
        <v>105</v>
      </c>
      <c r="W11" s="78">
        <f t="shared" si="5"/>
        <v>5</v>
      </c>
    </row>
    <row r="12" spans="1:26" s="66" customFormat="1" ht="18" customHeight="1">
      <c r="A12" s="67" t="s">
        <v>61</v>
      </c>
      <c r="B12" s="68">
        <v>70.930000000000007</v>
      </c>
      <c r="C12" s="69">
        <v>28.97</v>
      </c>
      <c r="D12" s="69">
        <v>64.44</v>
      </c>
      <c r="E12" s="70">
        <v>435</v>
      </c>
      <c r="F12" s="71">
        <f t="shared" si="0"/>
        <v>13</v>
      </c>
      <c r="G12" s="72">
        <v>54.91</v>
      </c>
      <c r="H12" s="69">
        <v>13.26</v>
      </c>
      <c r="I12" s="69">
        <v>68.17</v>
      </c>
      <c r="J12" s="70">
        <v>434</v>
      </c>
      <c r="K12" s="71">
        <f t="shared" si="1"/>
        <v>8</v>
      </c>
      <c r="L12" s="72">
        <v>64.67</v>
      </c>
      <c r="M12" s="70">
        <v>434</v>
      </c>
      <c r="N12" s="71">
        <f t="shared" si="2"/>
        <v>5</v>
      </c>
      <c r="O12" s="72">
        <v>84.97</v>
      </c>
      <c r="P12" s="70">
        <v>344</v>
      </c>
      <c r="Q12" s="71">
        <f t="shared" si="3"/>
        <v>5</v>
      </c>
      <c r="R12" s="72">
        <v>93.93</v>
      </c>
      <c r="S12" s="70">
        <v>164</v>
      </c>
      <c r="T12" s="71">
        <f t="shared" si="4"/>
        <v>7</v>
      </c>
      <c r="U12" s="72">
        <v>287.75</v>
      </c>
      <c r="V12" s="73">
        <v>344</v>
      </c>
      <c r="W12" s="71">
        <f t="shared" si="5"/>
        <v>6</v>
      </c>
    </row>
    <row r="13" spans="1:26" s="66" customFormat="1" ht="18" customHeight="1">
      <c r="A13" s="67" t="s">
        <v>108</v>
      </c>
      <c r="B13" s="68">
        <v>77.319999999999993</v>
      </c>
      <c r="C13" s="69">
        <v>30.25</v>
      </c>
      <c r="D13" s="69">
        <v>68.91</v>
      </c>
      <c r="E13" s="70">
        <v>663</v>
      </c>
      <c r="F13" s="71">
        <f t="shared" si="0"/>
        <v>3</v>
      </c>
      <c r="G13" s="72">
        <v>53.54</v>
      </c>
      <c r="H13" s="69">
        <v>19.18</v>
      </c>
      <c r="I13" s="69">
        <v>72.72</v>
      </c>
      <c r="J13" s="70">
        <v>659</v>
      </c>
      <c r="K13" s="71">
        <f t="shared" si="1"/>
        <v>5</v>
      </c>
      <c r="L13" s="72">
        <v>55.19</v>
      </c>
      <c r="M13" s="70">
        <v>656</v>
      </c>
      <c r="N13" s="71">
        <f t="shared" si="2"/>
        <v>9</v>
      </c>
      <c r="O13" s="72">
        <v>82.75</v>
      </c>
      <c r="P13" s="70">
        <v>467</v>
      </c>
      <c r="Q13" s="71">
        <f t="shared" si="3"/>
        <v>7</v>
      </c>
      <c r="R13" s="72">
        <v>94.5</v>
      </c>
      <c r="S13" s="70">
        <v>508</v>
      </c>
      <c r="T13" s="71">
        <f t="shared" si="4"/>
        <v>6</v>
      </c>
      <c r="U13" s="72">
        <v>285.8</v>
      </c>
      <c r="V13" s="73">
        <v>467</v>
      </c>
      <c r="W13" s="71">
        <f t="shared" si="5"/>
        <v>7</v>
      </c>
    </row>
    <row r="14" spans="1:26" s="66" customFormat="1" ht="18" customHeight="1">
      <c r="A14" s="67" t="s">
        <v>128</v>
      </c>
      <c r="B14" s="68">
        <v>71.64</v>
      </c>
      <c r="C14" s="69">
        <v>30.33</v>
      </c>
      <c r="D14" s="69">
        <v>66.16</v>
      </c>
      <c r="E14" s="70">
        <v>18</v>
      </c>
      <c r="F14" s="71">
        <f t="shared" si="0"/>
        <v>9</v>
      </c>
      <c r="G14" s="72">
        <v>46.5</v>
      </c>
      <c r="H14" s="69">
        <v>14.58</v>
      </c>
      <c r="I14" s="69">
        <v>61.08</v>
      </c>
      <c r="J14" s="70">
        <v>18</v>
      </c>
      <c r="K14" s="71">
        <f t="shared" si="1"/>
        <v>13</v>
      </c>
      <c r="L14" s="72">
        <v>45.71</v>
      </c>
      <c r="M14" s="70">
        <v>17</v>
      </c>
      <c r="N14" s="71">
        <f t="shared" si="2"/>
        <v>19</v>
      </c>
      <c r="O14" s="72">
        <v>83.32</v>
      </c>
      <c r="P14" s="70">
        <v>9</v>
      </c>
      <c r="Q14" s="71">
        <f t="shared" si="3"/>
        <v>6</v>
      </c>
      <c r="R14" s="72">
        <v>91.25</v>
      </c>
      <c r="S14" s="70">
        <v>8</v>
      </c>
      <c r="T14" s="71">
        <f t="shared" si="4"/>
        <v>9</v>
      </c>
      <c r="U14" s="72">
        <v>284.7</v>
      </c>
      <c r="V14" s="73">
        <v>9</v>
      </c>
      <c r="W14" s="71">
        <f t="shared" si="5"/>
        <v>8</v>
      </c>
    </row>
    <row r="15" spans="1:26" s="66" customFormat="1" ht="18" customHeight="1">
      <c r="A15" s="67" t="s">
        <v>116</v>
      </c>
      <c r="B15" s="68">
        <v>73.97</v>
      </c>
      <c r="C15" s="69">
        <v>33.22</v>
      </c>
      <c r="D15" s="69">
        <v>70.2</v>
      </c>
      <c r="E15" s="70">
        <v>122</v>
      </c>
      <c r="F15" s="71">
        <f t="shared" si="0"/>
        <v>2</v>
      </c>
      <c r="G15" s="72">
        <v>54.32</v>
      </c>
      <c r="H15" s="69">
        <v>17.41</v>
      </c>
      <c r="I15" s="69">
        <v>71.73</v>
      </c>
      <c r="J15" s="70">
        <v>120</v>
      </c>
      <c r="K15" s="71">
        <f t="shared" si="1"/>
        <v>6</v>
      </c>
      <c r="L15" s="72">
        <v>62.34</v>
      </c>
      <c r="M15" s="70">
        <v>122</v>
      </c>
      <c r="N15" s="71">
        <f t="shared" si="2"/>
        <v>7</v>
      </c>
      <c r="O15" s="72">
        <v>73.88</v>
      </c>
      <c r="P15" s="70">
        <v>121</v>
      </c>
      <c r="Q15" s="71">
        <f t="shared" si="3"/>
        <v>13</v>
      </c>
      <c r="R15" s="72">
        <v>87.3</v>
      </c>
      <c r="S15" s="70">
        <v>120</v>
      </c>
      <c r="T15" s="71">
        <f t="shared" si="4"/>
        <v>20</v>
      </c>
      <c r="U15" s="72">
        <v>276.54000000000002</v>
      </c>
      <c r="V15" s="73">
        <v>121</v>
      </c>
      <c r="W15" s="71">
        <f t="shared" si="5"/>
        <v>9</v>
      </c>
    </row>
    <row r="16" spans="1:26" s="66" customFormat="1" ht="18" customHeight="1" thickBot="1">
      <c r="A16" s="74" t="s">
        <v>285</v>
      </c>
      <c r="B16" s="75">
        <v>73.87</v>
      </c>
      <c r="C16" s="76">
        <v>25.42</v>
      </c>
      <c r="D16" s="76">
        <v>62.36</v>
      </c>
      <c r="E16" s="77">
        <v>707</v>
      </c>
      <c r="F16" s="78">
        <f t="shared" si="0"/>
        <v>18</v>
      </c>
      <c r="G16" s="79">
        <v>53.29</v>
      </c>
      <c r="H16" s="76">
        <v>16.04</v>
      </c>
      <c r="I16" s="76">
        <v>69.33</v>
      </c>
      <c r="J16" s="77">
        <v>705</v>
      </c>
      <c r="K16" s="78">
        <f t="shared" si="1"/>
        <v>7</v>
      </c>
      <c r="L16" s="79">
        <v>59.61</v>
      </c>
      <c r="M16" s="77">
        <v>684</v>
      </c>
      <c r="N16" s="78">
        <f t="shared" si="2"/>
        <v>8</v>
      </c>
      <c r="O16" s="79">
        <v>80.650000000000006</v>
      </c>
      <c r="P16" s="77">
        <v>579</v>
      </c>
      <c r="Q16" s="78">
        <f t="shared" si="3"/>
        <v>9</v>
      </c>
      <c r="R16" s="79">
        <v>94.58</v>
      </c>
      <c r="S16" s="77">
        <v>333</v>
      </c>
      <c r="T16" s="78">
        <f t="shared" si="4"/>
        <v>5</v>
      </c>
      <c r="U16" s="79">
        <v>275.43</v>
      </c>
      <c r="V16" s="80">
        <v>579</v>
      </c>
      <c r="W16" s="78">
        <f t="shared" si="5"/>
        <v>10</v>
      </c>
    </row>
    <row r="17" spans="1:23" s="66" customFormat="1" ht="18" customHeight="1">
      <c r="A17" s="67" t="s">
        <v>119</v>
      </c>
      <c r="B17" s="68">
        <v>69.739999999999995</v>
      </c>
      <c r="C17" s="69">
        <v>30.14</v>
      </c>
      <c r="D17" s="69">
        <v>65.010000000000005</v>
      </c>
      <c r="E17" s="70">
        <v>790</v>
      </c>
      <c r="F17" s="71">
        <f t="shared" si="0"/>
        <v>12</v>
      </c>
      <c r="G17" s="72">
        <v>46.18</v>
      </c>
      <c r="H17" s="69">
        <v>14.78</v>
      </c>
      <c r="I17" s="69">
        <v>60.96</v>
      </c>
      <c r="J17" s="70">
        <v>783</v>
      </c>
      <c r="K17" s="71">
        <f t="shared" si="1"/>
        <v>14</v>
      </c>
      <c r="L17" s="72">
        <v>52.8</v>
      </c>
      <c r="M17" s="70">
        <v>778</v>
      </c>
      <c r="N17" s="71">
        <f t="shared" si="2"/>
        <v>10</v>
      </c>
      <c r="O17" s="72">
        <v>76.989999999999995</v>
      </c>
      <c r="P17" s="70">
        <v>612</v>
      </c>
      <c r="Q17" s="71">
        <f t="shared" si="3"/>
        <v>11</v>
      </c>
      <c r="R17" s="72">
        <v>88.5</v>
      </c>
      <c r="S17" s="70">
        <v>536</v>
      </c>
      <c r="T17" s="71">
        <f t="shared" si="4"/>
        <v>17</v>
      </c>
      <c r="U17" s="72">
        <v>262.62</v>
      </c>
      <c r="V17" s="73">
        <v>612</v>
      </c>
      <c r="W17" s="71">
        <f t="shared" si="5"/>
        <v>11</v>
      </c>
    </row>
    <row r="18" spans="1:23" s="66" customFormat="1" ht="18" customHeight="1">
      <c r="A18" s="67" t="s">
        <v>60</v>
      </c>
      <c r="B18" s="68">
        <v>66.34</v>
      </c>
      <c r="C18" s="69">
        <v>28.27</v>
      </c>
      <c r="D18" s="69">
        <v>61.44</v>
      </c>
      <c r="E18" s="70">
        <v>250</v>
      </c>
      <c r="F18" s="71">
        <f t="shared" si="0"/>
        <v>24</v>
      </c>
      <c r="G18" s="72">
        <v>50.43</v>
      </c>
      <c r="H18" s="69">
        <v>13.63</v>
      </c>
      <c r="I18" s="69">
        <v>64.05</v>
      </c>
      <c r="J18" s="70">
        <v>250</v>
      </c>
      <c r="K18" s="71">
        <f t="shared" si="1"/>
        <v>10</v>
      </c>
      <c r="L18" s="72">
        <v>51.14</v>
      </c>
      <c r="M18" s="70">
        <v>248</v>
      </c>
      <c r="N18" s="71">
        <f t="shared" si="2"/>
        <v>12</v>
      </c>
      <c r="O18" s="72">
        <v>73.2</v>
      </c>
      <c r="P18" s="70">
        <v>155</v>
      </c>
      <c r="Q18" s="71">
        <f t="shared" si="3"/>
        <v>14</v>
      </c>
      <c r="R18" s="72">
        <v>86.57</v>
      </c>
      <c r="S18" s="70">
        <v>175</v>
      </c>
      <c r="T18" s="71">
        <f t="shared" si="4"/>
        <v>24</v>
      </c>
      <c r="U18" s="72">
        <v>256.52</v>
      </c>
      <c r="V18" s="73">
        <v>155</v>
      </c>
      <c r="W18" s="71">
        <f t="shared" si="5"/>
        <v>12</v>
      </c>
    </row>
    <row r="19" spans="1:23" s="66" customFormat="1" ht="18" customHeight="1">
      <c r="A19" s="67" t="s">
        <v>82</v>
      </c>
      <c r="B19" s="68">
        <v>70.34</v>
      </c>
      <c r="C19" s="69">
        <v>26.42</v>
      </c>
      <c r="D19" s="69">
        <v>61.59</v>
      </c>
      <c r="E19" s="70">
        <v>743</v>
      </c>
      <c r="F19" s="71">
        <f t="shared" si="0"/>
        <v>23</v>
      </c>
      <c r="G19" s="72">
        <v>46.96</v>
      </c>
      <c r="H19" s="69">
        <v>11.79</v>
      </c>
      <c r="I19" s="69">
        <v>58.75</v>
      </c>
      <c r="J19" s="70">
        <v>736</v>
      </c>
      <c r="K19" s="71">
        <f t="shared" si="1"/>
        <v>15</v>
      </c>
      <c r="L19" s="72">
        <v>47.73</v>
      </c>
      <c r="M19" s="70">
        <v>715</v>
      </c>
      <c r="N19" s="71">
        <f t="shared" si="2"/>
        <v>14</v>
      </c>
      <c r="O19" s="72">
        <v>75.31</v>
      </c>
      <c r="P19" s="70">
        <v>515</v>
      </c>
      <c r="Q19" s="71">
        <f t="shared" si="3"/>
        <v>12</v>
      </c>
      <c r="R19" s="72">
        <v>90.2</v>
      </c>
      <c r="S19" s="70">
        <v>506</v>
      </c>
      <c r="T19" s="71">
        <f t="shared" si="4"/>
        <v>12</v>
      </c>
      <c r="U19" s="72">
        <v>248.67</v>
      </c>
      <c r="V19" s="73">
        <v>515</v>
      </c>
      <c r="W19" s="71">
        <f t="shared" si="5"/>
        <v>13</v>
      </c>
    </row>
    <row r="20" spans="1:23" s="66" customFormat="1" ht="18" customHeight="1">
      <c r="A20" s="67" t="s">
        <v>117</v>
      </c>
      <c r="B20" s="68">
        <v>66.930000000000007</v>
      </c>
      <c r="C20" s="69">
        <v>23.83</v>
      </c>
      <c r="D20" s="69">
        <v>57.3</v>
      </c>
      <c r="E20" s="70">
        <v>6</v>
      </c>
      <c r="F20" s="71">
        <f t="shared" si="0"/>
        <v>46</v>
      </c>
      <c r="G20" s="72">
        <v>37</v>
      </c>
      <c r="H20" s="69">
        <v>8.42</v>
      </c>
      <c r="I20" s="69">
        <v>45.42</v>
      </c>
      <c r="J20" s="70">
        <v>6</v>
      </c>
      <c r="K20" s="71">
        <f t="shared" si="1"/>
        <v>61</v>
      </c>
      <c r="L20" s="72">
        <v>16.25</v>
      </c>
      <c r="M20" s="70">
        <v>4</v>
      </c>
      <c r="N20" s="71">
        <f t="shared" si="2"/>
        <v>130</v>
      </c>
      <c r="O20" s="72">
        <v>82.4</v>
      </c>
      <c r="P20" s="70">
        <v>1</v>
      </c>
      <c r="Q20" s="71">
        <f t="shared" si="3"/>
        <v>8</v>
      </c>
      <c r="R20" s="72">
        <v>92</v>
      </c>
      <c r="S20" s="70">
        <v>4</v>
      </c>
      <c r="T20" s="71">
        <f t="shared" si="4"/>
        <v>8</v>
      </c>
      <c r="U20" s="72">
        <v>248.2</v>
      </c>
      <c r="V20" s="73">
        <v>1</v>
      </c>
      <c r="W20" s="71">
        <f t="shared" si="5"/>
        <v>14</v>
      </c>
    </row>
    <row r="21" spans="1:23" s="66" customFormat="1" ht="18" customHeight="1" thickBot="1">
      <c r="A21" s="74" t="s">
        <v>89</v>
      </c>
      <c r="B21" s="75">
        <v>69.78</v>
      </c>
      <c r="C21" s="76">
        <v>33.409999999999997</v>
      </c>
      <c r="D21" s="76">
        <v>68.3</v>
      </c>
      <c r="E21" s="77">
        <v>525</v>
      </c>
      <c r="F21" s="78">
        <f t="shared" si="0"/>
        <v>5</v>
      </c>
      <c r="G21" s="79">
        <v>46.86</v>
      </c>
      <c r="H21" s="76">
        <v>11.33</v>
      </c>
      <c r="I21" s="76">
        <v>58.19</v>
      </c>
      <c r="J21" s="77">
        <v>520</v>
      </c>
      <c r="K21" s="78">
        <f t="shared" si="1"/>
        <v>17</v>
      </c>
      <c r="L21" s="79">
        <v>45.83</v>
      </c>
      <c r="M21" s="77">
        <v>525</v>
      </c>
      <c r="N21" s="78">
        <f t="shared" si="2"/>
        <v>17</v>
      </c>
      <c r="O21" s="79">
        <v>72.540000000000006</v>
      </c>
      <c r="P21" s="77">
        <v>371</v>
      </c>
      <c r="Q21" s="78">
        <f t="shared" si="3"/>
        <v>16</v>
      </c>
      <c r="R21" s="79">
        <v>89.4</v>
      </c>
      <c r="S21" s="77">
        <v>376</v>
      </c>
      <c r="T21" s="78">
        <f t="shared" si="4"/>
        <v>15</v>
      </c>
      <c r="U21" s="79">
        <v>247.52</v>
      </c>
      <c r="V21" s="80">
        <v>371</v>
      </c>
      <c r="W21" s="78">
        <f t="shared" si="5"/>
        <v>15</v>
      </c>
    </row>
    <row r="22" spans="1:23" s="66" customFormat="1" ht="18" customHeight="1">
      <c r="A22" s="67" t="s">
        <v>136</v>
      </c>
      <c r="B22" s="68">
        <v>69.36</v>
      </c>
      <c r="C22" s="69">
        <v>25.89</v>
      </c>
      <c r="D22" s="69">
        <v>60.57</v>
      </c>
      <c r="E22" s="70">
        <v>200</v>
      </c>
      <c r="F22" s="71">
        <f t="shared" si="0"/>
        <v>29</v>
      </c>
      <c r="G22" s="72">
        <v>43.41</v>
      </c>
      <c r="H22" s="69">
        <v>10.69</v>
      </c>
      <c r="I22" s="69">
        <v>54.1</v>
      </c>
      <c r="J22" s="70">
        <v>201</v>
      </c>
      <c r="K22" s="71">
        <f t="shared" si="1"/>
        <v>24</v>
      </c>
      <c r="L22" s="72">
        <v>50.31</v>
      </c>
      <c r="M22" s="70">
        <v>197</v>
      </c>
      <c r="N22" s="71">
        <f t="shared" si="2"/>
        <v>13</v>
      </c>
      <c r="O22" s="72">
        <v>72.930000000000007</v>
      </c>
      <c r="P22" s="70">
        <v>160</v>
      </c>
      <c r="Q22" s="71">
        <f t="shared" si="3"/>
        <v>15</v>
      </c>
      <c r="R22" s="72">
        <v>89.83</v>
      </c>
      <c r="S22" s="70">
        <v>131</v>
      </c>
      <c r="T22" s="71">
        <f t="shared" si="4"/>
        <v>14</v>
      </c>
      <c r="U22" s="72">
        <v>242.33</v>
      </c>
      <c r="V22" s="73">
        <v>160</v>
      </c>
      <c r="W22" s="71">
        <f t="shared" si="5"/>
        <v>16</v>
      </c>
    </row>
    <row r="23" spans="1:23" s="66" customFormat="1" ht="18" customHeight="1">
      <c r="A23" s="67" t="s">
        <v>283</v>
      </c>
      <c r="B23" s="68">
        <v>70.81</v>
      </c>
      <c r="C23" s="69">
        <v>31.54</v>
      </c>
      <c r="D23" s="69">
        <v>66.94</v>
      </c>
      <c r="E23" s="70">
        <v>808</v>
      </c>
      <c r="F23" s="71">
        <f t="shared" si="0"/>
        <v>8</v>
      </c>
      <c r="G23" s="72">
        <v>45.49</v>
      </c>
      <c r="H23" s="69">
        <v>10.39</v>
      </c>
      <c r="I23" s="69">
        <v>55.88</v>
      </c>
      <c r="J23" s="70">
        <v>807</v>
      </c>
      <c r="K23" s="71">
        <f t="shared" si="1"/>
        <v>21</v>
      </c>
      <c r="L23" s="72">
        <v>45.83</v>
      </c>
      <c r="M23" s="70">
        <v>805</v>
      </c>
      <c r="N23" s="71">
        <f t="shared" si="2"/>
        <v>17</v>
      </c>
      <c r="O23" s="72">
        <v>68.59</v>
      </c>
      <c r="P23" s="70">
        <v>568</v>
      </c>
      <c r="Q23" s="71">
        <f t="shared" si="3"/>
        <v>23</v>
      </c>
      <c r="R23" s="72">
        <v>86.98</v>
      </c>
      <c r="S23" s="70">
        <v>656</v>
      </c>
      <c r="T23" s="71">
        <f t="shared" si="4"/>
        <v>22</v>
      </c>
      <c r="U23" s="72">
        <v>239.72</v>
      </c>
      <c r="V23" s="73">
        <v>568</v>
      </c>
      <c r="W23" s="71">
        <f t="shared" si="5"/>
        <v>17</v>
      </c>
    </row>
    <row r="24" spans="1:23" s="66" customFormat="1" ht="18" customHeight="1">
      <c r="A24" s="67" t="s">
        <v>301</v>
      </c>
      <c r="B24" s="68">
        <v>71.67</v>
      </c>
      <c r="C24" s="69">
        <v>26.2</v>
      </c>
      <c r="D24" s="69">
        <v>62.03</v>
      </c>
      <c r="E24" s="70">
        <v>556</v>
      </c>
      <c r="F24" s="71">
        <f t="shared" si="0"/>
        <v>22</v>
      </c>
      <c r="G24" s="72">
        <v>43.81</v>
      </c>
      <c r="H24" s="69">
        <v>11.93</v>
      </c>
      <c r="I24" s="69">
        <v>55.74</v>
      </c>
      <c r="J24" s="70">
        <v>555</v>
      </c>
      <c r="K24" s="71">
        <f t="shared" si="1"/>
        <v>22</v>
      </c>
      <c r="L24" s="72">
        <v>43.75</v>
      </c>
      <c r="M24" s="70">
        <v>553</v>
      </c>
      <c r="N24" s="71">
        <f t="shared" si="2"/>
        <v>20</v>
      </c>
      <c r="O24" s="72">
        <v>70.25</v>
      </c>
      <c r="P24" s="70">
        <v>368</v>
      </c>
      <c r="Q24" s="71">
        <f t="shared" si="3"/>
        <v>18</v>
      </c>
      <c r="R24" s="72">
        <v>86.54</v>
      </c>
      <c r="S24" s="70">
        <v>346</v>
      </c>
      <c r="T24" s="71">
        <f t="shared" si="4"/>
        <v>25</v>
      </c>
      <c r="U24" s="72">
        <v>239.72</v>
      </c>
      <c r="V24" s="73">
        <v>368</v>
      </c>
      <c r="W24" s="71">
        <f t="shared" si="5"/>
        <v>17</v>
      </c>
    </row>
    <row r="25" spans="1:23" s="66" customFormat="1" ht="18" customHeight="1">
      <c r="A25" s="67" t="s">
        <v>303</v>
      </c>
      <c r="B25" s="68">
        <v>69.16</v>
      </c>
      <c r="C25" s="69">
        <v>30.81</v>
      </c>
      <c r="D25" s="69">
        <v>65.39</v>
      </c>
      <c r="E25" s="70">
        <v>443</v>
      </c>
      <c r="F25" s="71">
        <f t="shared" si="0"/>
        <v>11</v>
      </c>
      <c r="G25" s="72">
        <v>44.83</v>
      </c>
      <c r="H25" s="69">
        <v>10.75</v>
      </c>
      <c r="I25" s="69">
        <v>55.58</v>
      </c>
      <c r="J25" s="70">
        <v>439</v>
      </c>
      <c r="K25" s="71">
        <f t="shared" si="1"/>
        <v>23</v>
      </c>
      <c r="L25" s="72">
        <v>46.71</v>
      </c>
      <c r="M25" s="70">
        <v>442</v>
      </c>
      <c r="N25" s="71">
        <f t="shared" si="2"/>
        <v>16</v>
      </c>
      <c r="O25" s="72">
        <v>69.63</v>
      </c>
      <c r="P25" s="70">
        <v>441</v>
      </c>
      <c r="Q25" s="71">
        <f t="shared" si="3"/>
        <v>20</v>
      </c>
      <c r="R25" s="72">
        <v>87.85</v>
      </c>
      <c r="S25" s="70">
        <v>436</v>
      </c>
      <c r="T25" s="71">
        <f t="shared" si="4"/>
        <v>18</v>
      </c>
      <c r="U25" s="72">
        <v>236.85</v>
      </c>
      <c r="V25" s="73">
        <v>441</v>
      </c>
      <c r="W25" s="71">
        <f t="shared" si="5"/>
        <v>19</v>
      </c>
    </row>
    <row r="26" spans="1:23" s="66" customFormat="1" ht="18" customHeight="1" thickBot="1">
      <c r="A26" s="74" t="s">
        <v>145</v>
      </c>
      <c r="B26" s="75">
        <v>70.819999999999993</v>
      </c>
      <c r="C26" s="76">
        <v>30.04</v>
      </c>
      <c r="D26" s="76">
        <v>65.45</v>
      </c>
      <c r="E26" s="77">
        <v>474</v>
      </c>
      <c r="F26" s="78">
        <f t="shared" si="0"/>
        <v>10</v>
      </c>
      <c r="G26" s="79">
        <v>45.99</v>
      </c>
      <c r="H26" s="76">
        <v>11.48</v>
      </c>
      <c r="I26" s="76">
        <v>57.47</v>
      </c>
      <c r="J26" s="77">
        <v>472</v>
      </c>
      <c r="K26" s="78">
        <f t="shared" si="1"/>
        <v>18</v>
      </c>
      <c r="L26" s="79">
        <v>46.77</v>
      </c>
      <c r="M26" s="77">
        <v>469</v>
      </c>
      <c r="N26" s="78">
        <f t="shared" si="2"/>
        <v>15</v>
      </c>
      <c r="O26" s="79">
        <v>65.489999999999995</v>
      </c>
      <c r="P26" s="77">
        <v>421</v>
      </c>
      <c r="Q26" s="78">
        <f t="shared" si="3"/>
        <v>29</v>
      </c>
      <c r="R26" s="79">
        <v>83.88</v>
      </c>
      <c r="S26" s="77">
        <v>428</v>
      </c>
      <c r="T26" s="78">
        <f t="shared" si="4"/>
        <v>35</v>
      </c>
      <c r="U26" s="79">
        <v>236.6</v>
      </c>
      <c r="V26" s="80">
        <v>421</v>
      </c>
      <c r="W26" s="78">
        <f t="shared" si="5"/>
        <v>20</v>
      </c>
    </row>
    <row r="27" spans="1:23" s="66" customFormat="1" ht="18" customHeight="1">
      <c r="A27" s="67" t="s">
        <v>101</v>
      </c>
      <c r="B27" s="68">
        <v>68.47</v>
      </c>
      <c r="C27" s="69">
        <v>26.48</v>
      </c>
      <c r="D27" s="69">
        <v>60.72</v>
      </c>
      <c r="E27" s="70">
        <v>328</v>
      </c>
      <c r="F27" s="71">
        <f t="shared" si="0"/>
        <v>28</v>
      </c>
      <c r="G27" s="72">
        <v>45.67</v>
      </c>
      <c r="H27" s="69">
        <v>12.82</v>
      </c>
      <c r="I27" s="69">
        <v>58.5</v>
      </c>
      <c r="J27" s="70">
        <v>328</v>
      </c>
      <c r="K27" s="71">
        <f t="shared" si="1"/>
        <v>16</v>
      </c>
      <c r="L27" s="72">
        <v>41.44</v>
      </c>
      <c r="M27" s="70">
        <v>326</v>
      </c>
      <c r="N27" s="71">
        <f t="shared" si="2"/>
        <v>22</v>
      </c>
      <c r="O27" s="72">
        <v>69.760000000000005</v>
      </c>
      <c r="P27" s="70">
        <v>206</v>
      </c>
      <c r="Q27" s="71">
        <f t="shared" si="3"/>
        <v>19</v>
      </c>
      <c r="R27" s="72">
        <v>90</v>
      </c>
      <c r="S27" s="70">
        <v>120</v>
      </c>
      <c r="T27" s="71">
        <f t="shared" si="4"/>
        <v>13</v>
      </c>
      <c r="U27" s="72">
        <v>235.2</v>
      </c>
      <c r="V27" s="73">
        <v>206</v>
      </c>
      <c r="W27" s="71">
        <f t="shared" si="5"/>
        <v>21</v>
      </c>
    </row>
    <row r="28" spans="1:23" s="66" customFormat="1" ht="18" customHeight="1">
      <c r="A28" s="67" t="s">
        <v>95</v>
      </c>
      <c r="B28" s="68">
        <v>68.400000000000006</v>
      </c>
      <c r="C28" s="69">
        <v>25.41</v>
      </c>
      <c r="D28" s="69">
        <v>59.61</v>
      </c>
      <c r="E28" s="70">
        <v>91</v>
      </c>
      <c r="F28" s="71">
        <f t="shared" si="0"/>
        <v>33</v>
      </c>
      <c r="G28" s="72">
        <v>42.26</v>
      </c>
      <c r="H28" s="69">
        <v>8.89</v>
      </c>
      <c r="I28" s="69">
        <v>51.15</v>
      </c>
      <c r="J28" s="70">
        <v>91</v>
      </c>
      <c r="K28" s="71">
        <f t="shared" si="1"/>
        <v>36</v>
      </c>
      <c r="L28" s="72">
        <v>43.02</v>
      </c>
      <c r="M28" s="70">
        <v>91</v>
      </c>
      <c r="N28" s="71">
        <f t="shared" si="2"/>
        <v>21</v>
      </c>
      <c r="O28" s="72">
        <v>71.34</v>
      </c>
      <c r="P28" s="70">
        <v>53</v>
      </c>
      <c r="Q28" s="71">
        <f t="shared" si="3"/>
        <v>17</v>
      </c>
      <c r="R28" s="72">
        <v>95.74</v>
      </c>
      <c r="S28" s="70">
        <v>38</v>
      </c>
      <c r="T28" s="71">
        <f t="shared" si="4"/>
        <v>4</v>
      </c>
      <c r="U28" s="72">
        <v>232.67</v>
      </c>
      <c r="V28" s="73">
        <v>53</v>
      </c>
      <c r="W28" s="71">
        <f t="shared" si="5"/>
        <v>22</v>
      </c>
    </row>
    <row r="29" spans="1:23" s="66" customFormat="1" ht="18" customHeight="1">
      <c r="A29" s="67" t="s">
        <v>104</v>
      </c>
      <c r="B29" s="68">
        <v>62.59</v>
      </c>
      <c r="C29" s="69">
        <v>31.21</v>
      </c>
      <c r="D29" s="69">
        <v>62.5</v>
      </c>
      <c r="E29" s="70">
        <v>43</v>
      </c>
      <c r="F29" s="71">
        <f t="shared" si="0"/>
        <v>17</v>
      </c>
      <c r="G29" s="72">
        <v>43.26</v>
      </c>
      <c r="H29" s="69">
        <v>10.210000000000001</v>
      </c>
      <c r="I29" s="69">
        <v>53.47</v>
      </c>
      <c r="J29" s="70">
        <v>43</v>
      </c>
      <c r="K29" s="71">
        <f t="shared" si="1"/>
        <v>28</v>
      </c>
      <c r="L29" s="72">
        <v>52.23</v>
      </c>
      <c r="M29" s="70">
        <v>43</v>
      </c>
      <c r="N29" s="71">
        <f t="shared" si="2"/>
        <v>11</v>
      </c>
      <c r="O29" s="72">
        <v>64.36</v>
      </c>
      <c r="P29" s="70">
        <v>43</v>
      </c>
      <c r="Q29" s="71">
        <f t="shared" si="3"/>
        <v>32</v>
      </c>
      <c r="R29" s="72">
        <v>80.84</v>
      </c>
      <c r="S29" s="70">
        <v>43</v>
      </c>
      <c r="T29" s="71">
        <f t="shared" si="4"/>
        <v>52</v>
      </c>
      <c r="U29" s="72">
        <v>232.56</v>
      </c>
      <c r="V29" s="73">
        <v>43</v>
      </c>
      <c r="W29" s="71">
        <f t="shared" si="5"/>
        <v>23</v>
      </c>
    </row>
    <row r="30" spans="1:23" s="66" customFormat="1" ht="18" customHeight="1">
      <c r="A30" s="67" t="s">
        <v>69</v>
      </c>
      <c r="B30" s="68">
        <v>63.4</v>
      </c>
      <c r="C30" s="69">
        <v>29.22</v>
      </c>
      <c r="D30" s="69">
        <v>60.92</v>
      </c>
      <c r="E30" s="70">
        <v>127</v>
      </c>
      <c r="F30" s="71">
        <f t="shared" si="0"/>
        <v>27</v>
      </c>
      <c r="G30" s="72">
        <v>41.64</v>
      </c>
      <c r="H30" s="69">
        <v>12.03</v>
      </c>
      <c r="I30" s="69">
        <v>53.67</v>
      </c>
      <c r="J30" s="70">
        <v>127</v>
      </c>
      <c r="K30" s="71">
        <f t="shared" si="1"/>
        <v>26</v>
      </c>
      <c r="L30" s="72">
        <v>36.5</v>
      </c>
      <c r="M30" s="70">
        <v>127</v>
      </c>
      <c r="N30" s="71">
        <f t="shared" si="2"/>
        <v>36</v>
      </c>
      <c r="O30" s="72">
        <v>66.31</v>
      </c>
      <c r="P30" s="70">
        <v>67</v>
      </c>
      <c r="Q30" s="71">
        <f t="shared" si="3"/>
        <v>24</v>
      </c>
      <c r="R30" s="72">
        <v>74.94</v>
      </c>
      <c r="S30" s="70">
        <v>81</v>
      </c>
      <c r="T30" s="71">
        <f t="shared" si="4"/>
        <v>90</v>
      </c>
      <c r="U30" s="72">
        <v>231.47</v>
      </c>
      <c r="V30" s="73">
        <v>67</v>
      </c>
      <c r="W30" s="71">
        <f t="shared" si="5"/>
        <v>24</v>
      </c>
    </row>
    <row r="31" spans="1:23" s="66" customFormat="1" ht="18" customHeight="1" thickBot="1">
      <c r="A31" s="74" t="s">
        <v>84</v>
      </c>
      <c r="B31" s="75">
        <v>68.75</v>
      </c>
      <c r="C31" s="76">
        <v>27.94</v>
      </c>
      <c r="D31" s="76">
        <v>62.31</v>
      </c>
      <c r="E31" s="77">
        <v>684</v>
      </c>
      <c r="F31" s="78">
        <f t="shared" si="0"/>
        <v>19</v>
      </c>
      <c r="G31" s="79">
        <v>40.93</v>
      </c>
      <c r="H31" s="76">
        <v>10.95</v>
      </c>
      <c r="I31" s="76">
        <v>51.88</v>
      </c>
      <c r="J31" s="77">
        <v>682</v>
      </c>
      <c r="K31" s="78">
        <f t="shared" si="1"/>
        <v>31</v>
      </c>
      <c r="L31" s="79">
        <v>40.61</v>
      </c>
      <c r="M31" s="77">
        <v>682</v>
      </c>
      <c r="N31" s="78">
        <f t="shared" si="2"/>
        <v>25</v>
      </c>
      <c r="O31" s="79">
        <v>69.22</v>
      </c>
      <c r="P31" s="77">
        <v>390</v>
      </c>
      <c r="Q31" s="78">
        <f t="shared" si="3"/>
        <v>21</v>
      </c>
      <c r="R31" s="79">
        <v>90.97</v>
      </c>
      <c r="S31" s="77">
        <v>295</v>
      </c>
      <c r="T31" s="78">
        <f t="shared" si="4"/>
        <v>10</v>
      </c>
      <c r="U31" s="79">
        <v>226.59</v>
      </c>
      <c r="V31" s="80">
        <v>390</v>
      </c>
      <c r="W31" s="78">
        <f t="shared" si="5"/>
        <v>25</v>
      </c>
    </row>
    <row r="32" spans="1:23" s="66" customFormat="1" ht="18" customHeight="1">
      <c r="A32" s="67" t="s">
        <v>156</v>
      </c>
      <c r="B32" s="68">
        <v>64.45</v>
      </c>
      <c r="C32" s="69">
        <v>26.81</v>
      </c>
      <c r="D32" s="69">
        <v>59.03</v>
      </c>
      <c r="E32" s="70">
        <v>321</v>
      </c>
      <c r="F32" s="71">
        <f t="shared" si="0"/>
        <v>35</v>
      </c>
      <c r="G32" s="72">
        <v>39.86</v>
      </c>
      <c r="H32" s="69">
        <v>11.31</v>
      </c>
      <c r="I32" s="69">
        <v>51.17</v>
      </c>
      <c r="J32" s="70">
        <v>316</v>
      </c>
      <c r="K32" s="71">
        <f t="shared" si="1"/>
        <v>35</v>
      </c>
      <c r="L32" s="72">
        <v>32.97</v>
      </c>
      <c r="M32" s="70">
        <v>313</v>
      </c>
      <c r="N32" s="71">
        <f t="shared" si="2"/>
        <v>61</v>
      </c>
      <c r="O32" s="72">
        <v>64.760000000000005</v>
      </c>
      <c r="P32" s="70">
        <v>161</v>
      </c>
      <c r="Q32" s="71">
        <f t="shared" si="3"/>
        <v>31</v>
      </c>
      <c r="R32" s="72">
        <v>81.02</v>
      </c>
      <c r="S32" s="70">
        <v>246</v>
      </c>
      <c r="T32" s="71">
        <f t="shared" si="4"/>
        <v>51</v>
      </c>
      <c r="U32" s="72">
        <v>223.96</v>
      </c>
      <c r="V32" s="73">
        <v>161</v>
      </c>
      <c r="W32" s="71">
        <f t="shared" si="5"/>
        <v>26</v>
      </c>
    </row>
    <row r="33" spans="1:23" s="66" customFormat="1" ht="18" customHeight="1">
      <c r="A33" s="67" t="s">
        <v>110</v>
      </c>
      <c r="B33" s="68">
        <v>68.41</v>
      </c>
      <c r="C33" s="69">
        <v>25.69</v>
      </c>
      <c r="D33" s="69">
        <v>59.9</v>
      </c>
      <c r="E33" s="70">
        <v>379</v>
      </c>
      <c r="F33" s="71">
        <f t="shared" si="0"/>
        <v>31</v>
      </c>
      <c r="G33" s="72">
        <v>47.07</v>
      </c>
      <c r="H33" s="69">
        <v>14.45</v>
      </c>
      <c r="I33" s="69">
        <v>61.53</v>
      </c>
      <c r="J33" s="70">
        <v>379</v>
      </c>
      <c r="K33" s="71">
        <f t="shared" si="1"/>
        <v>12</v>
      </c>
      <c r="L33" s="72">
        <v>40.74</v>
      </c>
      <c r="M33" s="70">
        <v>377</v>
      </c>
      <c r="N33" s="71">
        <f t="shared" si="2"/>
        <v>24</v>
      </c>
      <c r="O33" s="72">
        <v>59.83</v>
      </c>
      <c r="P33" s="70">
        <v>378</v>
      </c>
      <c r="Q33" s="71">
        <f t="shared" si="3"/>
        <v>47</v>
      </c>
      <c r="R33" s="72">
        <v>84.5</v>
      </c>
      <c r="S33" s="70">
        <v>377</v>
      </c>
      <c r="T33" s="71">
        <f t="shared" si="4"/>
        <v>32</v>
      </c>
      <c r="U33" s="72">
        <v>221.98</v>
      </c>
      <c r="V33" s="73">
        <v>378</v>
      </c>
      <c r="W33" s="71">
        <f t="shared" si="5"/>
        <v>27</v>
      </c>
    </row>
    <row r="34" spans="1:23" s="66" customFormat="1" ht="18" customHeight="1">
      <c r="A34" s="67" t="s">
        <v>137</v>
      </c>
      <c r="B34" s="68">
        <v>66.98</v>
      </c>
      <c r="C34" s="69">
        <v>28.74</v>
      </c>
      <c r="D34" s="69">
        <v>62.23</v>
      </c>
      <c r="E34" s="70">
        <v>176</v>
      </c>
      <c r="F34" s="71">
        <f t="shared" si="0"/>
        <v>21</v>
      </c>
      <c r="G34" s="72">
        <v>40.450000000000003</v>
      </c>
      <c r="H34" s="69">
        <v>7.13</v>
      </c>
      <c r="I34" s="69">
        <v>47.59</v>
      </c>
      <c r="J34" s="70">
        <v>174</v>
      </c>
      <c r="K34" s="71">
        <f t="shared" si="1"/>
        <v>50</v>
      </c>
      <c r="L34" s="72">
        <v>34.67</v>
      </c>
      <c r="M34" s="70">
        <v>176</v>
      </c>
      <c r="N34" s="71">
        <f t="shared" si="2"/>
        <v>45</v>
      </c>
      <c r="O34" s="72">
        <v>68.91</v>
      </c>
      <c r="P34" s="70">
        <v>95</v>
      </c>
      <c r="Q34" s="71">
        <f t="shared" si="3"/>
        <v>22</v>
      </c>
      <c r="R34" s="72">
        <v>89.34</v>
      </c>
      <c r="S34" s="70">
        <v>142</v>
      </c>
      <c r="T34" s="71">
        <f t="shared" si="4"/>
        <v>16</v>
      </c>
      <c r="U34" s="72">
        <v>221.53</v>
      </c>
      <c r="V34" s="73">
        <v>95</v>
      </c>
      <c r="W34" s="71">
        <f t="shared" si="5"/>
        <v>28</v>
      </c>
    </row>
    <row r="35" spans="1:23" s="66" customFormat="1" ht="18" customHeight="1">
      <c r="A35" s="67" t="s">
        <v>312</v>
      </c>
      <c r="B35" s="68">
        <v>67.790000000000006</v>
      </c>
      <c r="C35" s="69">
        <v>24.6</v>
      </c>
      <c r="D35" s="69">
        <v>58.5</v>
      </c>
      <c r="E35" s="70">
        <v>595</v>
      </c>
      <c r="F35" s="71">
        <f t="shared" si="0"/>
        <v>39</v>
      </c>
      <c r="G35" s="72">
        <v>43.56</v>
      </c>
      <c r="H35" s="69">
        <v>9.15</v>
      </c>
      <c r="I35" s="69">
        <v>52.71</v>
      </c>
      <c r="J35" s="70">
        <v>588</v>
      </c>
      <c r="K35" s="71">
        <f t="shared" si="1"/>
        <v>29</v>
      </c>
      <c r="L35" s="72">
        <v>41.02</v>
      </c>
      <c r="M35" s="70">
        <v>591</v>
      </c>
      <c r="N35" s="71">
        <f t="shared" si="2"/>
        <v>23</v>
      </c>
      <c r="O35" s="72">
        <v>65.7</v>
      </c>
      <c r="P35" s="70">
        <v>431</v>
      </c>
      <c r="Q35" s="71">
        <f t="shared" si="3"/>
        <v>26</v>
      </c>
      <c r="R35" s="72">
        <v>85.61</v>
      </c>
      <c r="S35" s="70">
        <v>410</v>
      </c>
      <c r="T35" s="71">
        <f t="shared" si="4"/>
        <v>29</v>
      </c>
      <c r="U35" s="72">
        <v>219.63</v>
      </c>
      <c r="V35" s="73">
        <v>431</v>
      </c>
      <c r="W35" s="71">
        <f t="shared" si="5"/>
        <v>29</v>
      </c>
    </row>
    <row r="36" spans="1:23" s="66" customFormat="1" ht="18" customHeight="1" thickBot="1">
      <c r="A36" s="74" t="s">
        <v>102</v>
      </c>
      <c r="B36" s="75">
        <v>67.03</v>
      </c>
      <c r="C36" s="76">
        <v>29.91</v>
      </c>
      <c r="D36" s="76">
        <v>63.42</v>
      </c>
      <c r="E36" s="77">
        <v>185</v>
      </c>
      <c r="F36" s="78">
        <f t="shared" si="0"/>
        <v>14</v>
      </c>
      <c r="G36" s="79">
        <v>43.11</v>
      </c>
      <c r="H36" s="76">
        <v>10.63</v>
      </c>
      <c r="I36" s="76">
        <v>53.74</v>
      </c>
      <c r="J36" s="77">
        <v>185</v>
      </c>
      <c r="K36" s="78">
        <f t="shared" si="1"/>
        <v>25</v>
      </c>
      <c r="L36" s="79">
        <v>36.03</v>
      </c>
      <c r="M36" s="77">
        <v>181</v>
      </c>
      <c r="N36" s="78">
        <f t="shared" si="2"/>
        <v>39</v>
      </c>
      <c r="O36" s="79">
        <v>62.83</v>
      </c>
      <c r="P36" s="77">
        <v>108</v>
      </c>
      <c r="Q36" s="78">
        <f t="shared" si="3"/>
        <v>38</v>
      </c>
      <c r="R36" s="79">
        <v>84.15</v>
      </c>
      <c r="S36" s="77">
        <v>122</v>
      </c>
      <c r="T36" s="78">
        <f t="shared" si="4"/>
        <v>33</v>
      </c>
      <c r="U36" s="79">
        <v>218.09</v>
      </c>
      <c r="V36" s="80">
        <v>108</v>
      </c>
      <c r="W36" s="78">
        <f t="shared" si="5"/>
        <v>30</v>
      </c>
    </row>
    <row r="37" spans="1:23" s="66" customFormat="1" ht="18" customHeight="1">
      <c r="A37" s="67" t="s">
        <v>139</v>
      </c>
      <c r="B37" s="68">
        <v>63.5</v>
      </c>
      <c r="C37" s="69">
        <v>30.98</v>
      </c>
      <c r="D37" s="69">
        <v>62.74</v>
      </c>
      <c r="E37" s="70">
        <v>186</v>
      </c>
      <c r="F37" s="71">
        <f t="shared" si="0"/>
        <v>16</v>
      </c>
      <c r="G37" s="72">
        <v>40.380000000000003</v>
      </c>
      <c r="H37" s="69">
        <v>11.64</v>
      </c>
      <c r="I37" s="69">
        <v>52.02</v>
      </c>
      <c r="J37" s="70">
        <v>184</v>
      </c>
      <c r="K37" s="71">
        <f t="shared" si="1"/>
        <v>30</v>
      </c>
      <c r="L37" s="72">
        <v>37.58</v>
      </c>
      <c r="M37" s="70">
        <v>184</v>
      </c>
      <c r="N37" s="71">
        <f t="shared" si="2"/>
        <v>29</v>
      </c>
      <c r="O37" s="72">
        <v>61.83</v>
      </c>
      <c r="P37" s="70">
        <v>134</v>
      </c>
      <c r="Q37" s="71">
        <f t="shared" si="3"/>
        <v>40</v>
      </c>
      <c r="R37" s="72">
        <v>81.69</v>
      </c>
      <c r="S37" s="70">
        <v>147</v>
      </c>
      <c r="T37" s="71">
        <f t="shared" si="4"/>
        <v>45</v>
      </c>
      <c r="U37" s="72">
        <v>215.98</v>
      </c>
      <c r="V37" s="73">
        <v>134</v>
      </c>
      <c r="W37" s="71">
        <f t="shared" si="5"/>
        <v>31</v>
      </c>
    </row>
    <row r="38" spans="1:23" s="66" customFormat="1" ht="18" customHeight="1">
      <c r="A38" s="67" t="s">
        <v>152</v>
      </c>
      <c r="B38" s="68">
        <v>57.42</v>
      </c>
      <c r="C38" s="69">
        <v>21</v>
      </c>
      <c r="D38" s="69">
        <v>49.71</v>
      </c>
      <c r="E38" s="70">
        <v>18</v>
      </c>
      <c r="F38" s="71">
        <f t="shared" si="0"/>
        <v>112</v>
      </c>
      <c r="G38" s="72">
        <v>45.94</v>
      </c>
      <c r="H38" s="69">
        <v>11.22</v>
      </c>
      <c r="I38" s="69">
        <v>57.17</v>
      </c>
      <c r="J38" s="70">
        <v>18</v>
      </c>
      <c r="K38" s="71">
        <f t="shared" si="1"/>
        <v>19</v>
      </c>
      <c r="L38" s="72">
        <v>37.06</v>
      </c>
      <c r="M38" s="70">
        <v>18</v>
      </c>
      <c r="N38" s="71">
        <f t="shared" si="2"/>
        <v>32</v>
      </c>
      <c r="O38" s="72">
        <v>64.16</v>
      </c>
      <c r="P38" s="70">
        <v>12</v>
      </c>
      <c r="Q38" s="71">
        <f t="shared" si="3"/>
        <v>33</v>
      </c>
      <c r="R38" s="72">
        <v>84.14</v>
      </c>
      <c r="S38" s="70">
        <v>14</v>
      </c>
      <c r="T38" s="71">
        <f t="shared" si="4"/>
        <v>34</v>
      </c>
      <c r="U38" s="72">
        <v>214.54</v>
      </c>
      <c r="V38" s="73">
        <v>12</v>
      </c>
      <c r="W38" s="71">
        <f t="shared" si="5"/>
        <v>32</v>
      </c>
    </row>
    <row r="39" spans="1:23" s="66" customFormat="1" ht="18" customHeight="1">
      <c r="A39" s="67" t="s">
        <v>316</v>
      </c>
      <c r="B39" s="68">
        <v>65.36</v>
      </c>
      <c r="C39" s="69">
        <v>22.12</v>
      </c>
      <c r="D39" s="69">
        <v>54.8</v>
      </c>
      <c r="E39" s="70">
        <v>213</v>
      </c>
      <c r="F39" s="71">
        <f t="shared" ref="F39:F70" si="6">RANK(D39,$D$7:$D$150)</f>
        <v>65</v>
      </c>
      <c r="G39" s="72">
        <v>38.340000000000003</v>
      </c>
      <c r="H39" s="69">
        <v>9.1</v>
      </c>
      <c r="I39" s="69">
        <v>47.44</v>
      </c>
      <c r="J39" s="70">
        <v>210</v>
      </c>
      <c r="K39" s="71">
        <f t="shared" ref="K39:K70" si="7">RANK(I39,$I$7:$I$150)</f>
        <v>51</v>
      </c>
      <c r="L39" s="72">
        <v>36.29</v>
      </c>
      <c r="M39" s="70">
        <v>206</v>
      </c>
      <c r="N39" s="71">
        <f t="shared" ref="N39:N70" si="8">RANK(L39,$L$7:$L$150)</f>
        <v>37</v>
      </c>
      <c r="O39" s="72">
        <v>65.5</v>
      </c>
      <c r="P39" s="70">
        <v>105</v>
      </c>
      <c r="Q39" s="71">
        <f t="shared" ref="Q39:Q70" si="9">IFERROR(RANK(O39,$O$7:$O$150),"")</f>
        <v>28</v>
      </c>
      <c r="R39" s="72">
        <v>82.52</v>
      </c>
      <c r="S39" s="70">
        <v>130</v>
      </c>
      <c r="T39" s="71">
        <f t="shared" ref="T39:T70" si="10">IFERROR(RANK(R39,$R$7:$R$150),"")</f>
        <v>36</v>
      </c>
      <c r="U39" s="72">
        <v>213.49</v>
      </c>
      <c r="V39" s="73">
        <v>105</v>
      </c>
      <c r="W39" s="71">
        <f t="shared" ref="W39:W70" si="11">IFERROR(RANK(U39,$U$7:$U$150),"")</f>
        <v>33</v>
      </c>
    </row>
    <row r="40" spans="1:23" s="66" customFormat="1" ht="18" customHeight="1">
      <c r="A40" s="67" t="s">
        <v>79</v>
      </c>
      <c r="B40" s="68">
        <v>59.16</v>
      </c>
      <c r="C40" s="69">
        <v>22.01</v>
      </c>
      <c r="D40" s="69">
        <v>51.59</v>
      </c>
      <c r="E40" s="70">
        <v>500</v>
      </c>
      <c r="F40" s="71">
        <f t="shared" si="6"/>
        <v>97</v>
      </c>
      <c r="G40" s="72">
        <v>37.42</v>
      </c>
      <c r="H40" s="69">
        <v>9.18</v>
      </c>
      <c r="I40" s="69">
        <v>46.59</v>
      </c>
      <c r="J40" s="70">
        <v>496</v>
      </c>
      <c r="K40" s="71">
        <f t="shared" si="7"/>
        <v>57</v>
      </c>
      <c r="L40" s="72">
        <v>36.6</v>
      </c>
      <c r="M40" s="70">
        <v>494</v>
      </c>
      <c r="N40" s="71">
        <f t="shared" si="8"/>
        <v>35</v>
      </c>
      <c r="O40" s="72">
        <v>66.239999999999995</v>
      </c>
      <c r="P40" s="70">
        <v>317</v>
      </c>
      <c r="Q40" s="71">
        <f t="shared" si="9"/>
        <v>25</v>
      </c>
      <c r="R40" s="72">
        <v>79.290000000000006</v>
      </c>
      <c r="S40" s="70">
        <v>405</v>
      </c>
      <c r="T40" s="71">
        <f t="shared" si="10"/>
        <v>62</v>
      </c>
      <c r="U40" s="72">
        <v>211.89</v>
      </c>
      <c r="V40" s="73">
        <v>317</v>
      </c>
      <c r="W40" s="71">
        <f t="shared" si="11"/>
        <v>34</v>
      </c>
    </row>
    <row r="41" spans="1:23" s="66" customFormat="1" ht="18" customHeight="1" thickBot="1">
      <c r="A41" s="74" t="s">
        <v>68</v>
      </c>
      <c r="B41" s="75">
        <v>59.74</v>
      </c>
      <c r="C41" s="76">
        <v>24.41</v>
      </c>
      <c r="D41" s="76">
        <v>54.28</v>
      </c>
      <c r="E41" s="77">
        <v>211</v>
      </c>
      <c r="F41" s="78">
        <f t="shared" si="6"/>
        <v>71</v>
      </c>
      <c r="G41" s="79">
        <v>33.89</v>
      </c>
      <c r="H41" s="76">
        <v>6.16</v>
      </c>
      <c r="I41" s="76">
        <v>40.049999999999997</v>
      </c>
      <c r="J41" s="77">
        <v>211</v>
      </c>
      <c r="K41" s="78">
        <f t="shared" si="7"/>
        <v>95</v>
      </c>
      <c r="L41" s="79">
        <v>28.15</v>
      </c>
      <c r="M41" s="77">
        <v>211</v>
      </c>
      <c r="N41" s="78">
        <f t="shared" si="8"/>
        <v>88</v>
      </c>
      <c r="O41" s="79">
        <v>65.67</v>
      </c>
      <c r="P41" s="77">
        <v>73</v>
      </c>
      <c r="Q41" s="78">
        <f t="shared" si="9"/>
        <v>27</v>
      </c>
      <c r="R41" s="79">
        <v>77.48</v>
      </c>
      <c r="S41" s="77">
        <v>158</v>
      </c>
      <c r="T41" s="78">
        <f t="shared" si="10"/>
        <v>70</v>
      </c>
      <c r="U41" s="79">
        <v>211.87</v>
      </c>
      <c r="V41" s="80">
        <v>73</v>
      </c>
      <c r="W41" s="78">
        <f t="shared" si="11"/>
        <v>35</v>
      </c>
    </row>
    <row r="42" spans="1:23" s="66" customFormat="1" ht="18" customHeight="1">
      <c r="A42" s="67" t="s">
        <v>298</v>
      </c>
      <c r="B42" s="68">
        <v>65.66</v>
      </c>
      <c r="C42" s="69">
        <v>28.32</v>
      </c>
      <c r="D42" s="69">
        <v>61.15</v>
      </c>
      <c r="E42" s="70">
        <v>149</v>
      </c>
      <c r="F42" s="71">
        <f t="shared" si="6"/>
        <v>26</v>
      </c>
      <c r="G42" s="72">
        <v>40.85</v>
      </c>
      <c r="H42" s="69">
        <v>8.35</v>
      </c>
      <c r="I42" s="69">
        <v>49.2</v>
      </c>
      <c r="J42" s="70">
        <v>149</v>
      </c>
      <c r="K42" s="71">
        <f t="shared" si="7"/>
        <v>46</v>
      </c>
      <c r="L42" s="72">
        <v>37.33</v>
      </c>
      <c r="M42" s="70">
        <v>149</v>
      </c>
      <c r="N42" s="71">
        <f t="shared" si="8"/>
        <v>30</v>
      </c>
      <c r="O42" s="72">
        <v>61.77</v>
      </c>
      <c r="P42" s="70">
        <v>80</v>
      </c>
      <c r="Q42" s="71">
        <f t="shared" si="9"/>
        <v>41</v>
      </c>
      <c r="R42" s="72">
        <v>87.33</v>
      </c>
      <c r="S42" s="70">
        <v>72</v>
      </c>
      <c r="T42" s="71">
        <f t="shared" si="10"/>
        <v>19</v>
      </c>
      <c r="U42" s="72">
        <v>211.72</v>
      </c>
      <c r="V42" s="73">
        <v>80</v>
      </c>
      <c r="W42" s="71">
        <f t="shared" si="11"/>
        <v>36</v>
      </c>
    </row>
    <row r="43" spans="1:23" s="66" customFormat="1" ht="18" customHeight="1">
      <c r="A43" s="67" t="s">
        <v>118</v>
      </c>
      <c r="B43" s="68">
        <v>65.489999999999995</v>
      </c>
      <c r="C43" s="69">
        <v>27.78</v>
      </c>
      <c r="D43" s="69">
        <v>60.53</v>
      </c>
      <c r="E43" s="70">
        <v>386</v>
      </c>
      <c r="F43" s="71">
        <f t="shared" si="6"/>
        <v>30</v>
      </c>
      <c r="G43" s="72">
        <v>39.869999999999997</v>
      </c>
      <c r="H43" s="69">
        <v>8.0399999999999991</v>
      </c>
      <c r="I43" s="69">
        <v>47.9</v>
      </c>
      <c r="J43" s="70">
        <v>384</v>
      </c>
      <c r="K43" s="71">
        <f t="shared" si="7"/>
        <v>48</v>
      </c>
      <c r="L43" s="72">
        <v>34.36</v>
      </c>
      <c r="M43" s="70">
        <v>384</v>
      </c>
      <c r="N43" s="71">
        <f t="shared" si="8"/>
        <v>50</v>
      </c>
      <c r="O43" s="72">
        <v>65.2</v>
      </c>
      <c r="P43" s="70">
        <v>227</v>
      </c>
      <c r="Q43" s="71">
        <f t="shared" si="9"/>
        <v>30</v>
      </c>
      <c r="R43" s="72">
        <v>85.41</v>
      </c>
      <c r="S43" s="70">
        <v>305</v>
      </c>
      <c r="T43" s="71">
        <f t="shared" si="10"/>
        <v>31</v>
      </c>
      <c r="U43" s="72">
        <v>211.07</v>
      </c>
      <c r="V43" s="73">
        <v>227</v>
      </c>
      <c r="W43" s="71">
        <f t="shared" si="11"/>
        <v>37</v>
      </c>
    </row>
    <row r="44" spans="1:23" s="66" customFormat="1" ht="18" customHeight="1">
      <c r="A44" s="67" t="s">
        <v>88</v>
      </c>
      <c r="B44" s="68">
        <v>65.23</v>
      </c>
      <c r="C44" s="69">
        <v>24.76</v>
      </c>
      <c r="D44" s="69">
        <v>57.37</v>
      </c>
      <c r="E44" s="70">
        <v>699</v>
      </c>
      <c r="F44" s="71">
        <f t="shared" si="6"/>
        <v>44</v>
      </c>
      <c r="G44" s="72">
        <v>38.56</v>
      </c>
      <c r="H44" s="69">
        <v>10.66</v>
      </c>
      <c r="I44" s="69">
        <v>49.22</v>
      </c>
      <c r="J44" s="70">
        <v>692</v>
      </c>
      <c r="K44" s="71">
        <f t="shared" si="7"/>
        <v>45</v>
      </c>
      <c r="L44" s="72">
        <v>35.21</v>
      </c>
      <c r="M44" s="70">
        <v>697</v>
      </c>
      <c r="N44" s="71">
        <f t="shared" si="8"/>
        <v>42</v>
      </c>
      <c r="O44" s="72">
        <v>63.54</v>
      </c>
      <c r="P44" s="70">
        <v>435</v>
      </c>
      <c r="Q44" s="71">
        <f t="shared" si="9"/>
        <v>36</v>
      </c>
      <c r="R44" s="72">
        <v>85.62</v>
      </c>
      <c r="S44" s="70">
        <v>594</v>
      </c>
      <c r="T44" s="71">
        <f t="shared" si="10"/>
        <v>28</v>
      </c>
      <c r="U44" s="72">
        <v>207.28</v>
      </c>
      <c r="V44" s="73">
        <v>435</v>
      </c>
      <c r="W44" s="71">
        <f t="shared" si="11"/>
        <v>38</v>
      </c>
    </row>
    <row r="45" spans="1:23" s="66" customFormat="1" ht="18" customHeight="1">
      <c r="A45" s="67" t="s">
        <v>289</v>
      </c>
      <c r="B45" s="68">
        <v>65.2</v>
      </c>
      <c r="C45" s="69">
        <v>21.04</v>
      </c>
      <c r="D45" s="69">
        <v>53.64</v>
      </c>
      <c r="E45" s="70">
        <v>273</v>
      </c>
      <c r="F45" s="71">
        <f t="shared" si="6"/>
        <v>78</v>
      </c>
      <c r="G45" s="72">
        <v>42.56</v>
      </c>
      <c r="H45" s="69">
        <v>11.03</v>
      </c>
      <c r="I45" s="69">
        <v>53.58</v>
      </c>
      <c r="J45" s="70">
        <v>271</v>
      </c>
      <c r="K45" s="71">
        <f t="shared" si="7"/>
        <v>27</v>
      </c>
      <c r="L45" s="72">
        <v>37.840000000000003</v>
      </c>
      <c r="M45" s="70">
        <v>271</v>
      </c>
      <c r="N45" s="71">
        <f t="shared" si="8"/>
        <v>28</v>
      </c>
      <c r="O45" s="72">
        <v>61.23</v>
      </c>
      <c r="P45" s="70">
        <v>270</v>
      </c>
      <c r="Q45" s="71">
        <f t="shared" si="9"/>
        <v>43</v>
      </c>
      <c r="R45" s="72">
        <v>85.51</v>
      </c>
      <c r="S45" s="70">
        <v>269</v>
      </c>
      <c r="T45" s="71">
        <f t="shared" si="10"/>
        <v>30</v>
      </c>
      <c r="U45" s="72">
        <v>206.48</v>
      </c>
      <c r="V45" s="73">
        <v>270</v>
      </c>
      <c r="W45" s="71">
        <f t="shared" si="11"/>
        <v>39</v>
      </c>
    </row>
    <row r="46" spans="1:23" s="66" customFormat="1" ht="18" customHeight="1" thickBot="1">
      <c r="A46" s="74" t="s">
        <v>71</v>
      </c>
      <c r="B46" s="75">
        <v>60.99</v>
      </c>
      <c r="C46" s="76">
        <v>26.26</v>
      </c>
      <c r="D46" s="76">
        <v>56.76</v>
      </c>
      <c r="E46" s="77">
        <v>259</v>
      </c>
      <c r="F46" s="78">
        <f t="shared" si="6"/>
        <v>51</v>
      </c>
      <c r="G46" s="79">
        <v>37.119999999999997</v>
      </c>
      <c r="H46" s="76">
        <v>7.58</v>
      </c>
      <c r="I46" s="76">
        <v>44.69</v>
      </c>
      <c r="J46" s="77">
        <v>259</v>
      </c>
      <c r="K46" s="78">
        <f t="shared" si="7"/>
        <v>67</v>
      </c>
      <c r="L46" s="79">
        <v>28.99</v>
      </c>
      <c r="M46" s="77">
        <v>259</v>
      </c>
      <c r="N46" s="78">
        <f t="shared" si="8"/>
        <v>83</v>
      </c>
      <c r="O46" s="79">
        <v>57.84</v>
      </c>
      <c r="P46" s="77">
        <v>145</v>
      </c>
      <c r="Q46" s="78">
        <f t="shared" si="9"/>
        <v>57</v>
      </c>
      <c r="R46" s="79">
        <v>79.39</v>
      </c>
      <c r="S46" s="77">
        <v>249</v>
      </c>
      <c r="T46" s="78">
        <f t="shared" si="10"/>
        <v>61</v>
      </c>
      <c r="U46" s="79">
        <v>206.13</v>
      </c>
      <c r="V46" s="80">
        <v>145</v>
      </c>
      <c r="W46" s="78">
        <f t="shared" si="11"/>
        <v>40</v>
      </c>
    </row>
    <row r="47" spans="1:23" s="66" customFormat="1" ht="18" customHeight="1">
      <c r="A47" s="67" t="s">
        <v>282</v>
      </c>
      <c r="B47" s="68">
        <v>59.85</v>
      </c>
      <c r="C47" s="69">
        <v>18.36</v>
      </c>
      <c r="D47" s="69">
        <v>48.28</v>
      </c>
      <c r="E47" s="70">
        <v>39</v>
      </c>
      <c r="F47" s="71">
        <f t="shared" si="6"/>
        <v>122</v>
      </c>
      <c r="G47" s="72">
        <v>39.32</v>
      </c>
      <c r="H47" s="69">
        <v>11.45</v>
      </c>
      <c r="I47" s="69">
        <v>50.76</v>
      </c>
      <c r="J47" s="70">
        <v>38</v>
      </c>
      <c r="K47" s="71">
        <f t="shared" si="7"/>
        <v>37</v>
      </c>
      <c r="L47" s="72">
        <v>28.67</v>
      </c>
      <c r="M47" s="70">
        <v>39</v>
      </c>
      <c r="N47" s="71">
        <f t="shared" si="8"/>
        <v>86</v>
      </c>
      <c r="O47" s="72">
        <v>59.06</v>
      </c>
      <c r="P47" s="70">
        <v>17</v>
      </c>
      <c r="Q47" s="71">
        <f t="shared" si="9"/>
        <v>53</v>
      </c>
      <c r="R47" s="72">
        <v>73.819999999999993</v>
      </c>
      <c r="S47" s="70">
        <v>22</v>
      </c>
      <c r="T47" s="71">
        <f t="shared" si="10"/>
        <v>99</v>
      </c>
      <c r="U47" s="72">
        <v>205.52</v>
      </c>
      <c r="V47" s="73">
        <v>17</v>
      </c>
      <c r="W47" s="71">
        <f t="shared" si="11"/>
        <v>41</v>
      </c>
    </row>
    <row r="48" spans="1:23" s="66" customFormat="1" ht="18" customHeight="1">
      <c r="A48" s="67" t="s">
        <v>304</v>
      </c>
      <c r="B48" s="68">
        <v>65.11</v>
      </c>
      <c r="C48" s="69">
        <v>27.18</v>
      </c>
      <c r="D48" s="69">
        <v>59.74</v>
      </c>
      <c r="E48" s="70">
        <v>60</v>
      </c>
      <c r="F48" s="71">
        <f t="shared" si="6"/>
        <v>32</v>
      </c>
      <c r="G48" s="72">
        <v>39.85</v>
      </c>
      <c r="H48" s="69">
        <v>10.9</v>
      </c>
      <c r="I48" s="69">
        <v>50.75</v>
      </c>
      <c r="J48" s="70">
        <v>60</v>
      </c>
      <c r="K48" s="71">
        <f t="shared" si="7"/>
        <v>38</v>
      </c>
      <c r="L48" s="72">
        <v>32.82</v>
      </c>
      <c r="M48" s="70">
        <v>60</v>
      </c>
      <c r="N48" s="71">
        <f t="shared" si="8"/>
        <v>63</v>
      </c>
      <c r="O48" s="72">
        <v>61.18</v>
      </c>
      <c r="P48" s="70">
        <v>60</v>
      </c>
      <c r="Q48" s="71">
        <f t="shared" si="9"/>
        <v>44</v>
      </c>
      <c r="R48" s="72">
        <v>86.47</v>
      </c>
      <c r="S48" s="70">
        <v>60</v>
      </c>
      <c r="T48" s="71">
        <f t="shared" si="10"/>
        <v>26</v>
      </c>
      <c r="U48" s="72">
        <v>204.48</v>
      </c>
      <c r="V48" s="73">
        <v>60</v>
      </c>
      <c r="W48" s="71">
        <f t="shared" si="11"/>
        <v>42</v>
      </c>
    </row>
    <row r="49" spans="1:23" s="66" customFormat="1" ht="18" customHeight="1">
      <c r="A49" s="67" t="s">
        <v>115</v>
      </c>
      <c r="B49" s="68">
        <v>67.8</v>
      </c>
      <c r="C49" s="69">
        <v>20.8</v>
      </c>
      <c r="D49" s="69">
        <v>54.7</v>
      </c>
      <c r="E49" s="70">
        <v>304</v>
      </c>
      <c r="F49" s="71">
        <f t="shared" si="6"/>
        <v>67</v>
      </c>
      <c r="G49" s="72">
        <v>40.43</v>
      </c>
      <c r="H49" s="69">
        <v>9.92</v>
      </c>
      <c r="I49" s="69">
        <v>50.34</v>
      </c>
      <c r="J49" s="70">
        <v>302</v>
      </c>
      <c r="K49" s="71">
        <f t="shared" si="7"/>
        <v>39</v>
      </c>
      <c r="L49" s="72">
        <v>35.9</v>
      </c>
      <c r="M49" s="70">
        <v>302</v>
      </c>
      <c r="N49" s="71">
        <f t="shared" si="8"/>
        <v>40</v>
      </c>
      <c r="O49" s="72">
        <v>63.07</v>
      </c>
      <c r="P49" s="70">
        <v>220</v>
      </c>
      <c r="Q49" s="71">
        <f t="shared" si="9"/>
        <v>37</v>
      </c>
      <c r="R49" s="72">
        <v>86.75</v>
      </c>
      <c r="S49" s="70">
        <v>273</v>
      </c>
      <c r="T49" s="71">
        <f t="shared" si="10"/>
        <v>23</v>
      </c>
      <c r="U49" s="72">
        <v>203.58</v>
      </c>
      <c r="V49" s="73">
        <v>220</v>
      </c>
      <c r="W49" s="71">
        <f t="shared" si="11"/>
        <v>43</v>
      </c>
    </row>
    <row r="50" spans="1:23" s="66" customFormat="1" ht="18" customHeight="1">
      <c r="A50" s="67" t="s">
        <v>96</v>
      </c>
      <c r="B50" s="68">
        <v>65.900000000000006</v>
      </c>
      <c r="C50" s="69">
        <v>25.05</v>
      </c>
      <c r="D50" s="69">
        <v>58</v>
      </c>
      <c r="E50" s="70">
        <v>172</v>
      </c>
      <c r="F50" s="71">
        <f t="shared" si="6"/>
        <v>41</v>
      </c>
      <c r="G50" s="72">
        <v>43.09</v>
      </c>
      <c r="H50" s="69">
        <v>8.19</v>
      </c>
      <c r="I50" s="69">
        <v>51.27</v>
      </c>
      <c r="J50" s="70">
        <v>170</v>
      </c>
      <c r="K50" s="71">
        <f t="shared" si="7"/>
        <v>34</v>
      </c>
      <c r="L50" s="72">
        <v>34.29</v>
      </c>
      <c r="M50" s="70">
        <v>170</v>
      </c>
      <c r="N50" s="71">
        <f t="shared" si="8"/>
        <v>51</v>
      </c>
      <c r="O50" s="72">
        <v>57.06</v>
      </c>
      <c r="P50" s="70">
        <v>108</v>
      </c>
      <c r="Q50" s="71">
        <f t="shared" si="9"/>
        <v>60</v>
      </c>
      <c r="R50" s="72">
        <v>82.15</v>
      </c>
      <c r="S50" s="70">
        <v>169</v>
      </c>
      <c r="T50" s="71">
        <f t="shared" si="10"/>
        <v>39</v>
      </c>
      <c r="U50" s="72">
        <v>202.03</v>
      </c>
      <c r="V50" s="73">
        <v>108</v>
      </c>
      <c r="W50" s="71">
        <f t="shared" si="11"/>
        <v>44</v>
      </c>
    </row>
    <row r="51" spans="1:23" s="66" customFormat="1" ht="18" customHeight="1" thickBot="1">
      <c r="A51" s="74" t="s">
        <v>281</v>
      </c>
      <c r="B51" s="75">
        <v>64.08</v>
      </c>
      <c r="C51" s="76">
        <v>23.17</v>
      </c>
      <c r="D51" s="76">
        <v>55.2</v>
      </c>
      <c r="E51" s="77">
        <v>470</v>
      </c>
      <c r="F51" s="78">
        <f t="shared" si="6"/>
        <v>62</v>
      </c>
      <c r="G51" s="79">
        <v>40.69</v>
      </c>
      <c r="H51" s="76">
        <v>8.75</v>
      </c>
      <c r="I51" s="76">
        <v>49.43</v>
      </c>
      <c r="J51" s="77">
        <v>459</v>
      </c>
      <c r="K51" s="78">
        <f t="shared" si="7"/>
        <v>43</v>
      </c>
      <c r="L51" s="79">
        <v>38.1</v>
      </c>
      <c r="M51" s="77">
        <v>453</v>
      </c>
      <c r="N51" s="78">
        <f t="shared" si="8"/>
        <v>27</v>
      </c>
      <c r="O51" s="79">
        <v>59.53</v>
      </c>
      <c r="P51" s="77">
        <v>262</v>
      </c>
      <c r="Q51" s="78">
        <f t="shared" si="9"/>
        <v>49</v>
      </c>
      <c r="R51" s="79">
        <v>79.83</v>
      </c>
      <c r="S51" s="77">
        <v>432</v>
      </c>
      <c r="T51" s="78">
        <f t="shared" si="10"/>
        <v>56</v>
      </c>
      <c r="U51" s="79">
        <v>201.68</v>
      </c>
      <c r="V51" s="80">
        <v>262</v>
      </c>
      <c r="W51" s="78">
        <f t="shared" si="11"/>
        <v>45</v>
      </c>
    </row>
    <row r="52" spans="1:23" s="66" customFormat="1" ht="18" customHeight="1">
      <c r="A52" s="67" t="s">
        <v>320</v>
      </c>
      <c r="B52" s="68">
        <v>61.83</v>
      </c>
      <c r="C52" s="69">
        <v>25.95</v>
      </c>
      <c r="D52" s="69">
        <v>56.87</v>
      </c>
      <c r="E52" s="70">
        <v>267</v>
      </c>
      <c r="F52" s="71">
        <f t="shared" si="6"/>
        <v>50</v>
      </c>
      <c r="G52" s="72">
        <v>35.6</v>
      </c>
      <c r="H52" s="69">
        <v>6.8</v>
      </c>
      <c r="I52" s="69">
        <v>42.39</v>
      </c>
      <c r="J52" s="70">
        <v>266</v>
      </c>
      <c r="K52" s="71">
        <f t="shared" si="7"/>
        <v>83</v>
      </c>
      <c r="L52" s="72">
        <v>29.76</v>
      </c>
      <c r="M52" s="70">
        <v>263</v>
      </c>
      <c r="N52" s="71">
        <f t="shared" si="8"/>
        <v>79</v>
      </c>
      <c r="O52" s="72">
        <v>59.49</v>
      </c>
      <c r="P52" s="70">
        <v>128</v>
      </c>
      <c r="Q52" s="71">
        <f t="shared" si="9"/>
        <v>51</v>
      </c>
      <c r="R52" s="72">
        <v>82.12</v>
      </c>
      <c r="S52" s="70">
        <v>187</v>
      </c>
      <c r="T52" s="71">
        <f t="shared" si="10"/>
        <v>41</v>
      </c>
      <c r="U52" s="72">
        <v>201.6</v>
      </c>
      <c r="V52" s="73">
        <v>128</v>
      </c>
      <c r="W52" s="71">
        <f t="shared" si="11"/>
        <v>46</v>
      </c>
    </row>
    <row r="53" spans="1:23" s="66" customFormat="1" ht="18" customHeight="1">
      <c r="A53" s="67" t="s">
        <v>78</v>
      </c>
      <c r="B53" s="68">
        <v>56.81</v>
      </c>
      <c r="C53" s="69">
        <v>25.63</v>
      </c>
      <c r="D53" s="69">
        <v>54.03</v>
      </c>
      <c r="E53" s="70">
        <v>56</v>
      </c>
      <c r="F53" s="71">
        <f t="shared" si="6"/>
        <v>74</v>
      </c>
      <c r="G53" s="72">
        <v>45.46</v>
      </c>
      <c r="H53" s="69">
        <v>11.29</v>
      </c>
      <c r="I53" s="69">
        <v>56.75</v>
      </c>
      <c r="J53" s="70">
        <v>54</v>
      </c>
      <c r="K53" s="71">
        <f t="shared" si="7"/>
        <v>20</v>
      </c>
      <c r="L53" s="72">
        <v>27.98</v>
      </c>
      <c r="M53" s="70">
        <v>55</v>
      </c>
      <c r="N53" s="71">
        <f t="shared" si="8"/>
        <v>91</v>
      </c>
      <c r="O53" s="72">
        <v>59.55</v>
      </c>
      <c r="P53" s="70">
        <v>25</v>
      </c>
      <c r="Q53" s="71">
        <f t="shared" si="9"/>
        <v>48</v>
      </c>
      <c r="R53" s="72">
        <v>79.680000000000007</v>
      </c>
      <c r="S53" s="70">
        <v>31</v>
      </c>
      <c r="T53" s="71">
        <f t="shared" si="10"/>
        <v>57</v>
      </c>
      <c r="U53" s="72">
        <v>200.12</v>
      </c>
      <c r="V53" s="73">
        <v>25</v>
      </c>
      <c r="W53" s="71">
        <f t="shared" si="11"/>
        <v>47</v>
      </c>
    </row>
    <row r="54" spans="1:23" s="66" customFormat="1" ht="18" customHeight="1">
      <c r="A54" s="67" t="s">
        <v>64</v>
      </c>
      <c r="B54" s="68">
        <v>25.2</v>
      </c>
      <c r="C54" s="69">
        <v>19.670000000000002</v>
      </c>
      <c r="D54" s="69">
        <v>32.270000000000003</v>
      </c>
      <c r="E54" s="70">
        <v>3</v>
      </c>
      <c r="F54" s="71">
        <f t="shared" si="6"/>
        <v>141</v>
      </c>
      <c r="G54" s="72">
        <v>44</v>
      </c>
      <c r="H54" s="69">
        <v>18.5</v>
      </c>
      <c r="I54" s="69">
        <v>62.5</v>
      </c>
      <c r="J54" s="70">
        <v>1</v>
      </c>
      <c r="K54" s="71">
        <f t="shared" si="7"/>
        <v>11</v>
      </c>
      <c r="L54" s="72">
        <v>16.670000000000002</v>
      </c>
      <c r="M54" s="70">
        <v>3</v>
      </c>
      <c r="N54" s="71">
        <f t="shared" si="8"/>
        <v>128</v>
      </c>
      <c r="O54" s="72">
        <v>43.33</v>
      </c>
      <c r="P54" s="70">
        <v>1</v>
      </c>
      <c r="Q54" s="71">
        <f t="shared" si="9"/>
        <v>125</v>
      </c>
      <c r="R54" s="72">
        <v>102</v>
      </c>
      <c r="S54" s="70">
        <v>1</v>
      </c>
      <c r="T54" s="71">
        <f t="shared" si="10"/>
        <v>2</v>
      </c>
      <c r="U54" s="72">
        <v>199.63</v>
      </c>
      <c r="V54" s="73">
        <v>1</v>
      </c>
      <c r="W54" s="71">
        <f t="shared" si="11"/>
        <v>48</v>
      </c>
    </row>
    <row r="55" spans="1:23" s="66" customFormat="1" ht="18" customHeight="1">
      <c r="A55" s="67" t="s">
        <v>120</v>
      </c>
      <c r="B55" s="68">
        <v>64.150000000000006</v>
      </c>
      <c r="C55" s="69">
        <v>24.85</v>
      </c>
      <c r="D55" s="69">
        <v>56.92</v>
      </c>
      <c r="E55" s="70">
        <v>636</v>
      </c>
      <c r="F55" s="71">
        <f t="shared" si="6"/>
        <v>49</v>
      </c>
      <c r="G55" s="72">
        <v>37.340000000000003</v>
      </c>
      <c r="H55" s="69">
        <v>9.57</v>
      </c>
      <c r="I55" s="69">
        <v>46.92</v>
      </c>
      <c r="J55" s="70">
        <v>634</v>
      </c>
      <c r="K55" s="71">
        <f t="shared" si="7"/>
        <v>54</v>
      </c>
      <c r="L55" s="72">
        <v>35.409999999999997</v>
      </c>
      <c r="M55" s="70">
        <v>633</v>
      </c>
      <c r="N55" s="71">
        <f t="shared" si="8"/>
        <v>41</v>
      </c>
      <c r="O55" s="72">
        <v>56.47</v>
      </c>
      <c r="P55" s="70">
        <v>520</v>
      </c>
      <c r="Q55" s="71">
        <f t="shared" si="9"/>
        <v>64</v>
      </c>
      <c r="R55" s="72">
        <v>81.14</v>
      </c>
      <c r="S55" s="70">
        <v>634</v>
      </c>
      <c r="T55" s="71">
        <f t="shared" si="10"/>
        <v>50</v>
      </c>
      <c r="U55" s="72">
        <v>198.71</v>
      </c>
      <c r="V55" s="73">
        <v>520</v>
      </c>
      <c r="W55" s="71">
        <f t="shared" si="11"/>
        <v>49</v>
      </c>
    </row>
    <row r="56" spans="1:23" s="66" customFormat="1" ht="18" customHeight="1" thickBot="1">
      <c r="A56" s="74" t="s">
        <v>291</v>
      </c>
      <c r="B56" s="75">
        <v>62.92</v>
      </c>
      <c r="C56" s="76">
        <v>31.34</v>
      </c>
      <c r="D56" s="76">
        <v>62.8</v>
      </c>
      <c r="E56" s="77">
        <v>211</v>
      </c>
      <c r="F56" s="78">
        <f t="shared" si="6"/>
        <v>15</v>
      </c>
      <c r="G56" s="79">
        <v>36.92</v>
      </c>
      <c r="H56" s="76">
        <v>5.38</v>
      </c>
      <c r="I56" s="76">
        <v>42.31</v>
      </c>
      <c r="J56" s="77">
        <v>211</v>
      </c>
      <c r="K56" s="78">
        <f t="shared" si="7"/>
        <v>84</v>
      </c>
      <c r="L56" s="79">
        <v>34.5</v>
      </c>
      <c r="M56" s="77">
        <v>210</v>
      </c>
      <c r="N56" s="78">
        <f t="shared" si="8"/>
        <v>48</v>
      </c>
      <c r="O56" s="79">
        <v>59.17</v>
      </c>
      <c r="P56" s="77">
        <v>211</v>
      </c>
      <c r="Q56" s="78">
        <f t="shared" si="9"/>
        <v>52</v>
      </c>
      <c r="R56" s="79">
        <v>81.290000000000006</v>
      </c>
      <c r="S56" s="77">
        <v>211</v>
      </c>
      <c r="T56" s="78">
        <f t="shared" si="10"/>
        <v>47</v>
      </c>
      <c r="U56" s="79">
        <v>198.6</v>
      </c>
      <c r="V56" s="80">
        <v>211</v>
      </c>
      <c r="W56" s="78">
        <f t="shared" si="11"/>
        <v>50</v>
      </c>
    </row>
    <row r="57" spans="1:23" s="66" customFormat="1" ht="18" customHeight="1">
      <c r="A57" s="67" t="s">
        <v>149</v>
      </c>
      <c r="B57" s="68">
        <v>65.239999999999995</v>
      </c>
      <c r="C57" s="69">
        <v>26</v>
      </c>
      <c r="D57" s="69">
        <v>58.62</v>
      </c>
      <c r="E57" s="70">
        <v>92</v>
      </c>
      <c r="F57" s="71">
        <f t="shared" si="6"/>
        <v>37</v>
      </c>
      <c r="G57" s="72">
        <v>38.9</v>
      </c>
      <c r="H57" s="69">
        <v>11.42</v>
      </c>
      <c r="I57" s="69">
        <v>50.33</v>
      </c>
      <c r="J57" s="70">
        <v>92</v>
      </c>
      <c r="K57" s="71">
        <f t="shared" si="7"/>
        <v>40</v>
      </c>
      <c r="L57" s="72">
        <v>32.99</v>
      </c>
      <c r="M57" s="70">
        <v>91</v>
      </c>
      <c r="N57" s="71">
        <f t="shared" si="8"/>
        <v>60</v>
      </c>
      <c r="O57" s="72">
        <v>55.74</v>
      </c>
      <c r="P57" s="70">
        <v>91</v>
      </c>
      <c r="Q57" s="71">
        <f t="shared" si="9"/>
        <v>68</v>
      </c>
      <c r="R57" s="72">
        <v>81.27</v>
      </c>
      <c r="S57" s="70">
        <v>93</v>
      </c>
      <c r="T57" s="71">
        <f t="shared" si="10"/>
        <v>48</v>
      </c>
      <c r="U57" s="72">
        <v>198.05</v>
      </c>
      <c r="V57" s="73">
        <v>91</v>
      </c>
      <c r="W57" s="71">
        <f t="shared" si="11"/>
        <v>51</v>
      </c>
    </row>
    <row r="58" spans="1:23" s="66" customFormat="1" ht="18" customHeight="1">
      <c r="A58" s="67" t="s">
        <v>307</v>
      </c>
      <c r="B58" s="68">
        <v>54.54</v>
      </c>
      <c r="C58" s="69">
        <v>22.32</v>
      </c>
      <c r="D58" s="69">
        <v>49.58</v>
      </c>
      <c r="E58" s="70">
        <v>146</v>
      </c>
      <c r="F58" s="71">
        <f t="shared" si="6"/>
        <v>113</v>
      </c>
      <c r="G58" s="72">
        <v>32.85</v>
      </c>
      <c r="H58" s="69">
        <v>7.26</v>
      </c>
      <c r="I58" s="69">
        <v>40.11</v>
      </c>
      <c r="J58" s="70">
        <v>146</v>
      </c>
      <c r="K58" s="71">
        <f t="shared" si="7"/>
        <v>93</v>
      </c>
      <c r="L58" s="72">
        <v>31.78</v>
      </c>
      <c r="M58" s="70">
        <v>146</v>
      </c>
      <c r="N58" s="71">
        <f t="shared" si="8"/>
        <v>66</v>
      </c>
      <c r="O58" s="72">
        <v>58.58</v>
      </c>
      <c r="P58" s="70">
        <v>77</v>
      </c>
      <c r="Q58" s="71">
        <f t="shared" si="9"/>
        <v>55</v>
      </c>
      <c r="R58" s="72">
        <v>65.540000000000006</v>
      </c>
      <c r="S58" s="70">
        <v>69</v>
      </c>
      <c r="T58" s="71">
        <f t="shared" si="10"/>
        <v>129</v>
      </c>
      <c r="U58" s="72">
        <v>197.7</v>
      </c>
      <c r="V58" s="73">
        <v>77</v>
      </c>
      <c r="W58" s="71">
        <f t="shared" si="11"/>
        <v>52</v>
      </c>
    </row>
    <row r="59" spans="1:23" s="66" customFormat="1" ht="18" customHeight="1">
      <c r="A59" s="67" t="s">
        <v>141</v>
      </c>
      <c r="B59" s="68">
        <v>63.54</v>
      </c>
      <c r="C59" s="69">
        <v>22.84</v>
      </c>
      <c r="D59" s="69">
        <v>54.61</v>
      </c>
      <c r="E59" s="70">
        <v>182</v>
      </c>
      <c r="F59" s="71">
        <f t="shared" si="6"/>
        <v>68</v>
      </c>
      <c r="G59" s="72">
        <v>38.24</v>
      </c>
      <c r="H59" s="69">
        <v>8.5500000000000007</v>
      </c>
      <c r="I59" s="69">
        <v>46.79</v>
      </c>
      <c r="J59" s="70">
        <v>181</v>
      </c>
      <c r="K59" s="71">
        <f t="shared" si="7"/>
        <v>56</v>
      </c>
      <c r="L59" s="72">
        <v>37.299999999999997</v>
      </c>
      <c r="M59" s="70">
        <v>181</v>
      </c>
      <c r="N59" s="71">
        <f t="shared" si="8"/>
        <v>31</v>
      </c>
      <c r="O59" s="72">
        <v>57.55</v>
      </c>
      <c r="P59" s="70">
        <v>181</v>
      </c>
      <c r="Q59" s="71">
        <f t="shared" si="9"/>
        <v>58</v>
      </c>
      <c r="R59" s="72">
        <v>81.900000000000006</v>
      </c>
      <c r="S59" s="70">
        <v>181</v>
      </c>
      <c r="T59" s="71">
        <f t="shared" si="10"/>
        <v>44</v>
      </c>
      <c r="U59" s="72">
        <v>196.06</v>
      </c>
      <c r="V59" s="73">
        <v>181</v>
      </c>
      <c r="W59" s="71">
        <f t="shared" si="11"/>
        <v>53</v>
      </c>
    </row>
    <row r="60" spans="1:23" s="66" customFormat="1" ht="18" customHeight="1">
      <c r="A60" s="67" t="s">
        <v>70</v>
      </c>
      <c r="B60" s="68">
        <v>57.12</v>
      </c>
      <c r="C60" s="69">
        <v>25.39</v>
      </c>
      <c r="D60" s="69">
        <v>53.96</v>
      </c>
      <c r="E60" s="70">
        <v>165</v>
      </c>
      <c r="F60" s="71">
        <f t="shared" si="6"/>
        <v>75</v>
      </c>
      <c r="G60" s="72">
        <v>35.630000000000003</v>
      </c>
      <c r="H60" s="69">
        <v>9.76</v>
      </c>
      <c r="I60" s="69">
        <v>45.38</v>
      </c>
      <c r="J60" s="70">
        <v>164</v>
      </c>
      <c r="K60" s="71">
        <f t="shared" si="7"/>
        <v>62</v>
      </c>
      <c r="L60" s="72">
        <v>36.94</v>
      </c>
      <c r="M60" s="70">
        <v>163</v>
      </c>
      <c r="N60" s="71">
        <f t="shared" si="8"/>
        <v>33</v>
      </c>
      <c r="O60" s="72">
        <v>58.93</v>
      </c>
      <c r="P60" s="70">
        <v>163</v>
      </c>
      <c r="Q60" s="71">
        <f t="shared" si="9"/>
        <v>54</v>
      </c>
      <c r="R60" s="72">
        <v>76.91</v>
      </c>
      <c r="S60" s="70">
        <v>164</v>
      </c>
      <c r="T60" s="71">
        <f t="shared" si="10"/>
        <v>75</v>
      </c>
      <c r="U60" s="72">
        <v>195.44</v>
      </c>
      <c r="V60" s="73">
        <v>163</v>
      </c>
      <c r="W60" s="71">
        <f t="shared" si="11"/>
        <v>54</v>
      </c>
    </row>
    <row r="61" spans="1:23" s="66" customFormat="1" ht="18" customHeight="1" thickBot="1">
      <c r="A61" s="74" t="s">
        <v>299</v>
      </c>
      <c r="B61" s="75">
        <v>62.54</v>
      </c>
      <c r="C61" s="76">
        <v>23.83</v>
      </c>
      <c r="D61" s="76">
        <v>55.1</v>
      </c>
      <c r="E61" s="77">
        <v>443</v>
      </c>
      <c r="F61" s="78">
        <f t="shared" si="6"/>
        <v>63</v>
      </c>
      <c r="G61" s="79">
        <v>35.03</v>
      </c>
      <c r="H61" s="76">
        <v>8.19</v>
      </c>
      <c r="I61" s="76">
        <v>43.22</v>
      </c>
      <c r="J61" s="77">
        <v>443</v>
      </c>
      <c r="K61" s="78">
        <f t="shared" si="7"/>
        <v>74</v>
      </c>
      <c r="L61" s="79">
        <v>30.55</v>
      </c>
      <c r="M61" s="77">
        <v>437</v>
      </c>
      <c r="N61" s="78">
        <f t="shared" si="8"/>
        <v>74</v>
      </c>
      <c r="O61" s="79">
        <v>60.98</v>
      </c>
      <c r="P61" s="77">
        <v>214</v>
      </c>
      <c r="Q61" s="78">
        <f t="shared" si="9"/>
        <v>45</v>
      </c>
      <c r="R61" s="79">
        <v>87.1</v>
      </c>
      <c r="S61" s="77">
        <v>223</v>
      </c>
      <c r="T61" s="78">
        <f t="shared" si="10"/>
        <v>21</v>
      </c>
      <c r="U61" s="79">
        <v>194.48</v>
      </c>
      <c r="V61" s="80">
        <v>214</v>
      </c>
      <c r="W61" s="78">
        <f t="shared" si="11"/>
        <v>55</v>
      </c>
    </row>
    <row r="62" spans="1:23" s="66" customFormat="1" ht="18" customHeight="1">
      <c r="A62" s="67" t="s">
        <v>114</v>
      </c>
      <c r="B62" s="68">
        <v>60.84</v>
      </c>
      <c r="C62" s="69">
        <v>24.59</v>
      </c>
      <c r="D62" s="69">
        <v>55</v>
      </c>
      <c r="E62" s="70">
        <v>123</v>
      </c>
      <c r="F62" s="71">
        <f t="shared" si="6"/>
        <v>64</v>
      </c>
      <c r="G62" s="72">
        <v>37.229999999999997</v>
      </c>
      <c r="H62" s="69">
        <v>7.47</v>
      </c>
      <c r="I62" s="69">
        <v>44.7</v>
      </c>
      <c r="J62" s="70">
        <v>123</v>
      </c>
      <c r="K62" s="71">
        <f t="shared" si="7"/>
        <v>66</v>
      </c>
      <c r="L62" s="72">
        <v>33.29</v>
      </c>
      <c r="M62" s="70">
        <v>123</v>
      </c>
      <c r="N62" s="71">
        <f t="shared" si="8"/>
        <v>58</v>
      </c>
      <c r="O62" s="72">
        <v>61.35</v>
      </c>
      <c r="P62" s="70">
        <v>123</v>
      </c>
      <c r="Q62" s="71">
        <f t="shared" si="9"/>
        <v>42</v>
      </c>
      <c r="R62" s="72">
        <v>82.41</v>
      </c>
      <c r="S62" s="70">
        <v>123</v>
      </c>
      <c r="T62" s="71">
        <f t="shared" si="10"/>
        <v>37</v>
      </c>
      <c r="U62" s="72">
        <v>194.35</v>
      </c>
      <c r="V62" s="73">
        <v>123</v>
      </c>
      <c r="W62" s="71">
        <f t="shared" si="11"/>
        <v>56</v>
      </c>
    </row>
    <row r="63" spans="1:23" s="66" customFormat="1" ht="18" customHeight="1">
      <c r="A63" s="67" t="s">
        <v>109</v>
      </c>
      <c r="B63" s="68">
        <v>64.13</v>
      </c>
      <c r="C63" s="69">
        <v>25.06</v>
      </c>
      <c r="D63" s="69">
        <v>57.12</v>
      </c>
      <c r="E63" s="70">
        <v>359</v>
      </c>
      <c r="F63" s="71">
        <f t="shared" si="6"/>
        <v>48</v>
      </c>
      <c r="G63" s="72">
        <v>35.79</v>
      </c>
      <c r="H63" s="69">
        <v>8.7899999999999991</v>
      </c>
      <c r="I63" s="69">
        <v>44.59</v>
      </c>
      <c r="J63" s="70">
        <v>357</v>
      </c>
      <c r="K63" s="71">
        <f t="shared" si="7"/>
        <v>68</v>
      </c>
      <c r="L63" s="72">
        <v>36.74</v>
      </c>
      <c r="M63" s="70">
        <v>356</v>
      </c>
      <c r="N63" s="71">
        <f t="shared" si="8"/>
        <v>34</v>
      </c>
      <c r="O63" s="72">
        <v>56.34</v>
      </c>
      <c r="P63" s="70">
        <v>273</v>
      </c>
      <c r="Q63" s="71">
        <f t="shared" si="9"/>
        <v>65</v>
      </c>
      <c r="R63" s="72">
        <v>82.01</v>
      </c>
      <c r="S63" s="70">
        <v>326</v>
      </c>
      <c r="T63" s="71">
        <f t="shared" si="10"/>
        <v>42</v>
      </c>
      <c r="U63" s="72">
        <v>193.86</v>
      </c>
      <c r="V63" s="73">
        <v>273</v>
      </c>
      <c r="W63" s="71">
        <f t="shared" si="11"/>
        <v>57</v>
      </c>
    </row>
    <row r="64" spans="1:23" s="66" customFormat="1" ht="18" customHeight="1">
      <c r="A64" s="67" t="s">
        <v>154</v>
      </c>
      <c r="B64" s="68">
        <v>61.01</v>
      </c>
      <c r="C64" s="69">
        <v>19.399999999999999</v>
      </c>
      <c r="D64" s="69">
        <v>49.91</v>
      </c>
      <c r="E64" s="70">
        <v>160</v>
      </c>
      <c r="F64" s="71">
        <f t="shared" si="6"/>
        <v>110</v>
      </c>
      <c r="G64" s="72">
        <v>40.85</v>
      </c>
      <c r="H64" s="69">
        <v>10.43</v>
      </c>
      <c r="I64" s="69">
        <v>51.28</v>
      </c>
      <c r="J64" s="70">
        <v>160</v>
      </c>
      <c r="K64" s="71">
        <f t="shared" si="7"/>
        <v>33</v>
      </c>
      <c r="L64" s="72">
        <v>34.58</v>
      </c>
      <c r="M64" s="70">
        <v>158</v>
      </c>
      <c r="N64" s="71">
        <f t="shared" si="8"/>
        <v>46</v>
      </c>
      <c r="O64" s="72">
        <v>56.89</v>
      </c>
      <c r="P64" s="70">
        <v>158</v>
      </c>
      <c r="Q64" s="71">
        <f t="shared" si="9"/>
        <v>61</v>
      </c>
      <c r="R64" s="72">
        <v>80.400000000000006</v>
      </c>
      <c r="S64" s="70">
        <v>160</v>
      </c>
      <c r="T64" s="71">
        <f t="shared" si="10"/>
        <v>54</v>
      </c>
      <c r="U64" s="72">
        <v>193.46</v>
      </c>
      <c r="V64" s="73">
        <v>158</v>
      </c>
      <c r="W64" s="71">
        <f t="shared" si="11"/>
        <v>58</v>
      </c>
    </row>
    <row r="65" spans="1:23" s="66" customFormat="1" ht="18" customHeight="1">
      <c r="A65" s="67" t="s">
        <v>302</v>
      </c>
      <c r="B65" s="68">
        <v>61.25</v>
      </c>
      <c r="C65" s="69">
        <v>26.93</v>
      </c>
      <c r="D65" s="69">
        <v>57.55</v>
      </c>
      <c r="E65" s="70">
        <v>125</v>
      </c>
      <c r="F65" s="71">
        <f t="shared" si="6"/>
        <v>43</v>
      </c>
      <c r="G65" s="72">
        <v>37.200000000000003</v>
      </c>
      <c r="H65" s="69">
        <v>9.61</v>
      </c>
      <c r="I65" s="69">
        <v>46.81</v>
      </c>
      <c r="J65" s="70">
        <v>124</v>
      </c>
      <c r="K65" s="71">
        <f t="shared" si="7"/>
        <v>55</v>
      </c>
      <c r="L65" s="72">
        <v>34.53</v>
      </c>
      <c r="M65" s="70">
        <v>125</v>
      </c>
      <c r="N65" s="71">
        <f t="shared" si="8"/>
        <v>47</v>
      </c>
      <c r="O65" s="72">
        <v>54.69</v>
      </c>
      <c r="P65" s="70">
        <v>125</v>
      </c>
      <c r="Q65" s="71">
        <f t="shared" si="9"/>
        <v>73</v>
      </c>
      <c r="R65" s="72">
        <v>78.45</v>
      </c>
      <c r="S65" s="70">
        <v>124</v>
      </c>
      <c r="T65" s="71">
        <f t="shared" si="10"/>
        <v>65</v>
      </c>
      <c r="U65" s="72">
        <v>193.21</v>
      </c>
      <c r="V65" s="73">
        <v>125</v>
      </c>
      <c r="W65" s="71">
        <f t="shared" si="11"/>
        <v>59</v>
      </c>
    </row>
    <row r="66" spans="1:23" s="66" customFormat="1" ht="18" customHeight="1" thickBot="1">
      <c r="A66" s="74" t="s">
        <v>322</v>
      </c>
      <c r="B66" s="75">
        <v>57.15</v>
      </c>
      <c r="C66" s="76">
        <v>19.670000000000002</v>
      </c>
      <c r="D66" s="76">
        <v>48.24</v>
      </c>
      <c r="E66" s="77">
        <v>87</v>
      </c>
      <c r="F66" s="78">
        <f t="shared" si="6"/>
        <v>123</v>
      </c>
      <c r="G66" s="79">
        <v>33.94</v>
      </c>
      <c r="H66" s="76">
        <v>9.2100000000000009</v>
      </c>
      <c r="I66" s="76">
        <v>43.15</v>
      </c>
      <c r="J66" s="77">
        <v>85</v>
      </c>
      <c r="K66" s="78">
        <f t="shared" si="7"/>
        <v>75</v>
      </c>
      <c r="L66" s="79">
        <v>26.99</v>
      </c>
      <c r="M66" s="77">
        <v>84</v>
      </c>
      <c r="N66" s="78">
        <f t="shared" si="8"/>
        <v>96</v>
      </c>
      <c r="O66" s="79">
        <v>62.7</v>
      </c>
      <c r="P66" s="77">
        <v>38</v>
      </c>
      <c r="Q66" s="78">
        <f t="shared" si="9"/>
        <v>39</v>
      </c>
      <c r="R66" s="79">
        <v>77.23</v>
      </c>
      <c r="S66" s="77">
        <v>60</v>
      </c>
      <c r="T66" s="78">
        <f t="shared" si="10"/>
        <v>72</v>
      </c>
      <c r="U66" s="79">
        <v>192.82</v>
      </c>
      <c r="V66" s="80">
        <v>38</v>
      </c>
      <c r="W66" s="78">
        <f t="shared" si="11"/>
        <v>60</v>
      </c>
    </row>
    <row r="67" spans="1:23" s="66" customFormat="1" ht="18" customHeight="1">
      <c r="A67" s="67" t="s">
        <v>314</v>
      </c>
      <c r="B67" s="68">
        <v>64.28</v>
      </c>
      <c r="C67" s="69">
        <v>24.41</v>
      </c>
      <c r="D67" s="69">
        <v>56.55</v>
      </c>
      <c r="E67" s="70">
        <v>372</v>
      </c>
      <c r="F67" s="71">
        <f t="shared" si="6"/>
        <v>55</v>
      </c>
      <c r="G67" s="72">
        <v>38.869999999999997</v>
      </c>
      <c r="H67" s="69">
        <v>10.49</v>
      </c>
      <c r="I67" s="69">
        <v>49.36</v>
      </c>
      <c r="J67" s="70">
        <v>371</v>
      </c>
      <c r="K67" s="71">
        <f t="shared" si="7"/>
        <v>44</v>
      </c>
      <c r="L67" s="72">
        <v>33.11</v>
      </c>
      <c r="M67" s="70">
        <v>371</v>
      </c>
      <c r="N67" s="71">
        <f t="shared" si="8"/>
        <v>59</v>
      </c>
      <c r="O67" s="72">
        <v>53.69</v>
      </c>
      <c r="P67" s="70">
        <v>371</v>
      </c>
      <c r="Q67" s="71">
        <f t="shared" si="9"/>
        <v>79</v>
      </c>
      <c r="R67" s="72">
        <v>79.510000000000005</v>
      </c>
      <c r="S67" s="70">
        <v>370</v>
      </c>
      <c r="T67" s="71">
        <f t="shared" si="10"/>
        <v>59</v>
      </c>
      <c r="U67" s="72">
        <v>192.76</v>
      </c>
      <c r="V67" s="73">
        <v>371</v>
      </c>
      <c r="W67" s="71">
        <f t="shared" si="11"/>
        <v>61</v>
      </c>
    </row>
    <row r="68" spans="1:23" s="66" customFormat="1" ht="18" customHeight="1">
      <c r="A68" s="67" t="s">
        <v>72</v>
      </c>
      <c r="B68" s="68">
        <v>61.78</v>
      </c>
      <c r="C68" s="69">
        <v>25.64</v>
      </c>
      <c r="D68" s="69">
        <v>56.53</v>
      </c>
      <c r="E68" s="70">
        <v>100</v>
      </c>
      <c r="F68" s="71">
        <f t="shared" si="6"/>
        <v>56</v>
      </c>
      <c r="G68" s="72">
        <v>38.71</v>
      </c>
      <c r="H68" s="69">
        <v>10.99</v>
      </c>
      <c r="I68" s="69">
        <v>49.71</v>
      </c>
      <c r="J68" s="70">
        <v>97</v>
      </c>
      <c r="K68" s="71">
        <f t="shared" si="7"/>
        <v>42</v>
      </c>
      <c r="L68" s="72">
        <v>38.15</v>
      </c>
      <c r="M68" s="70">
        <v>99</v>
      </c>
      <c r="N68" s="71">
        <f t="shared" si="8"/>
        <v>26</v>
      </c>
      <c r="O68" s="72">
        <v>56.72</v>
      </c>
      <c r="P68" s="70">
        <v>71</v>
      </c>
      <c r="Q68" s="71">
        <f t="shared" si="9"/>
        <v>63</v>
      </c>
      <c r="R68" s="72">
        <v>79.52</v>
      </c>
      <c r="S68" s="70">
        <v>92</v>
      </c>
      <c r="T68" s="71">
        <f t="shared" si="10"/>
        <v>58</v>
      </c>
      <c r="U68" s="72">
        <v>192.39</v>
      </c>
      <c r="V68" s="73">
        <v>71</v>
      </c>
      <c r="W68" s="71">
        <f t="shared" si="11"/>
        <v>62</v>
      </c>
    </row>
    <row r="69" spans="1:23" s="66" customFormat="1" ht="18" customHeight="1">
      <c r="A69" s="67" t="s">
        <v>92</v>
      </c>
      <c r="B69" s="68">
        <v>60.67</v>
      </c>
      <c r="C69" s="69">
        <v>22.39</v>
      </c>
      <c r="D69" s="69">
        <v>52.72</v>
      </c>
      <c r="E69" s="70">
        <v>108</v>
      </c>
      <c r="F69" s="71">
        <f t="shared" si="6"/>
        <v>84</v>
      </c>
      <c r="G69" s="72">
        <v>35.479999999999997</v>
      </c>
      <c r="H69" s="69">
        <v>9.11</v>
      </c>
      <c r="I69" s="69">
        <v>44.59</v>
      </c>
      <c r="J69" s="70">
        <v>107</v>
      </c>
      <c r="K69" s="71">
        <f t="shared" si="7"/>
        <v>68</v>
      </c>
      <c r="L69" s="72">
        <v>33.85</v>
      </c>
      <c r="M69" s="70">
        <v>105</v>
      </c>
      <c r="N69" s="71">
        <f t="shared" si="8"/>
        <v>56</v>
      </c>
      <c r="O69" s="72">
        <v>59.91</v>
      </c>
      <c r="P69" s="70">
        <v>55</v>
      </c>
      <c r="Q69" s="71">
        <f t="shared" si="9"/>
        <v>46</v>
      </c>
      <c r="R69" s="72">
        <v>75.34</v>
      </c>
      <c r="S69" s="70">
        <v>88</v>
      </c>
      <c r="T69" s="71">
        <f t="shared" si="10"/>
        <v>88</v>
      </c>
      <c r="U69" s="72">
        <v>192.06</v>
      </c>
      <c r="V69" s="73">
        <v>55</v>
      </c>
      <c r="W69" s="71">
        <f t="shared" si="11"/>
        <v>63</v>
      </c>
    </row>
    <row r="70" spans="1:23" s="66" customFormat="1" ht="18" customHeight="1">
      <c r="A70" s="83" t="s">
        <v>97</v>
      </c>
      <c r="B70" s="84">
        <v>60.06</v>
      </c>
      <c r="C70" s="85">
        <v>27.32</v>
      </c>
      <c r="D70" s="85">
        <v>57.35</v>
      </c>
      <c r="E70" s="86">
        <v>141</v>
      </c>
      <c r="F70" s="87">
        <f t="shared" si="6"/>
        <v>45</v>
      </c>
      <c r="G70" s="88">
        <v>30.79</v>
      </c>
      <c r="H70" s="85">
        <v>6.23</v>
      </c>
      <c r="I70" s="85">
        <v>37.020000000000003</v>
      </c>
      <c r="J70" s="86">
        <v>140</v>
      </c>
      <c r="K70" s="87">
        <f t="shared" si="7"/>
        <v>109</v>
      </c>
      <c r="L70" s="88">
        <v>29.39</v>
      </c>
      <c r="M70" s="86">
        <v>141</v>
      </c>
      <c r="N70" s="87">
        <f t="shared" si="8"/>
        <v>80</v>
      </c>
      <c r="O70" s="88">
        <v>63.91</v>
      </c>
      <c r="P70" s="86">
        <v>70</v>
      </c>
      <c r="Q70" s="87">
        <f t="shared" si="9"/>
        <v>34</v>
      </c>
      <c r="R70" s="88">
        <v>78.78</v>
      </c>
      <c r="S70" s="86">
        <v>98</v>
      </c>
      <c r="T70" s="87">
        <f t="shared" si="10"/>
        <v>64</v>
      </c>
      <c r="U70" s="88">
        <v>191.92</v>
      </c>
      <c r="V70" s="89">
        <v>70</v>
      </c>
      <c r="W70" s="87">
        <f t="shared" si="11"/>
        <v>64</v>
      </c>
    </row>
    <row r="71" spans="1:23" s="66" customFormat="1" ht="18" customHeight="1" thickBot="1">
      <c r="A71" s="74" t="s">
        <v>99</v>
      </c>
      <c r="B71" s="75">
        <v>60.7</v>
      </c>
      <c r="C71" s="76">
        <v>23.93</v>
      </c>
      <c r="D71" s="76">
        <v>54.28</v>
      </c>
      <c r="E71" s="77">
        <v>242</v>
      </c>
      <c r="F71" s="78">
        <f t="shared" ref="F71:F102" si="12">RANK(D71,$D$7:$D$150)</f>
        <v>71</v>
      </c>
      <c r="G71" s="79">
        <v>38.18</v>
      </c>
      <c r="H71" s="76">
        <v>9.0500000000000007</v>
      </c>
      <c r="I71" s="76">
        <v>47.24</v>
      </c>
      <c r="J71" s="77">
        <v>241</v>
      </c>
      <c r="K71" s="78">
        <f t="shared" ref="K71:K102" si="13">RANK(I71,$I$7:$I$150)</f>
        <v>52</v>
      </c>
      <c r="L71" s="79">
        <v>36.17</v>
      </c>
      <c r="M71" s="77">
        <v>241</v>
      </c>
      <c r="N71" s="78">
        <f t="shared" ref="N71:N102" si="14">RANK(L71,$L$7:$L$150)</f>
        <v>38</v>
      </c>
      <c r="O71" s="79">
        <v>53.6</v>
      </c>
      <c r="P71" s="77">
        <v>241</v>
      </c>
      <c r="Q71" s="78">
        <f t="shared" ref="Q71:Q102" si="15">IFERROR(RANK(O71,$O$7:$O$150),"")</f>
        <v>80</v>
      </c>
      <c r="R71" s="79">
        <v>75.53</v>
      </c>
      <c r="S71" s="77">
        <v>241</v>
      </c>
      <c r="T71" s="78">
        <f t="shared" ref="T71:T102" si="16">IFERROR(RANK(R71,$R$7:$R$150),"")</f>
        <v>87</v>
      </c>
      <c r="U71" s="79">
        <v>191.04</v>
      </c>
      <c r="V71" s="80">
        <v>241</v>
      </c>
      <c r="W71" s="78">
        <f t="shared" ref="W71:W102" si="17">IFERROR(RANK(U71,$U$7:$U$150),"")</f>
        <v>65</v>
      </c>
    </row>
    <row r="72" spans="1:23" s="66" customFormat="1" ht="18" customHeight="1">
      <c r="A72" s="67" t="s">
        <v>155</v>
      </c>
      <c r="B72" s="68">
        <v>61.82</v>
      </c>
      <c r="C72" s="69">
        <v>23.57</v>
      </c>
      <c r="D72" s="69">
        <v>54.47</v>
      </c>
      <c r="E72" s="70">
        <v>318</v>
      </c>
      <c r="F72" s="71">
        <f t="shared" si="12"/>
        <v>69</v>
      </c>
      <c r="G72" s="72">
        <v>37.06</v>
      </c>
      <c r="H72" s="69">
        <v>7.85</v>
      </c>
      <c r="I72" s="69">
        <v>44.91</v>
      </c>
      <c r="J72" s="70">
        <v>315</v>
      </c>
      <c r="K72" s="71">
        <f t="shared" si="13"/>
        <v>64</v>
      </c>
      <c r="L72" s="72">
        <v>34.869999999999997</v>
      </c>
      <c r="M72" s="70">
        <v>314</v>
      </c>
      <c r="N72" s="71">
        <f t="shared" si="14"/>
        <v>44</v>
      </c>
      <c r="O72" s="72">
        <v>54.61</v>
      </c>
      <c r="P72" s="70">
        <v>290</v>
      </c>
      <c r="Q72" s="71">
        <f t="shared" si="15"/>
        <v>74</v>
      </c>
      <c r="R72" s="72">
        <v>81.16</v>
      </c>
      <c r="S72" s="70">
        <v>299</v>
      </c>
      <c r="T72" s="71">
        <f t="shared" si="16"/>
        <v>49</v>
      </c>
      <c r="U72" s="72">
        <v>190.47</v>
      </c>
      <c r="V72" s="73">
        <v>290</v>
      </c>
      <c r="W72" s="71">
        <f t="shared" si="17"/>
        <v>66</v>
      </c>
    </row>
    <row r="73" spans="1:23" s="66" customFormat="1" ht="18" customHeight="1">
      <c r="A73" s="67" t="s">
        <v>146</v>
      </c>
      <c r="B73" s="68">
        <v>57.59</v>
      </c>
      <c r="C73" s="69">
        <v>24.96</v>
      </c>
      <c r="D73" s="69">
        <v>53.76</v>
      </c>
      <c r="E73" s="70">
        <v>609</v>
      </c>
      <c r="F73" s="71">
        <f t="shared" si="12"/>
        <v>76</v>
      </c>
      <c r="G73" s="72">
        <v>36.31</v>
      </c>
      <c r="H73" s="69">
        <v>7.63</v>
      </c>
      <c r="I73" s="69">
        <v>43.93</v>
      </c>
      <c r="J73" s="70">
        <v>599</v>
      </c>
      <c r="K73" s="71">
        <f t="shared" si="13"/>
        <v>72</v>
      </c>
      <c r="L73" s="72">
        <v>32</v>
      </c>
      <c r="M73" s="70">
        <v>605</v>
      </c>
      <c r="N73" s="71">
        <f t="shared" si="14"/>
        <v>65</v>
      </c>
      <c r="O73" s="72">
        <v>55.85</v>
      </c>
      <c r="P73" s="70">
        <v>430</v>
      </c>
      <c r="Q73" s="71">
        <f t="shared" si="15"/>
        <v>67</v>
      </c>
      <c r="R73" s="72">
        <v>72.87</v>
      </c>
      <c r="S73" s="70">
        <v>486</v>
      </c>
      <c r="T73" s="71">
        <f t="shared" si="16"/>
        <v>107</v>
      </c>
      <c r="U73" s="72">
        <v>190</v>
      </c>
      <c r="V73" s="73">
        <v>430</v>
      </c>
      <c r="W73" s="71">
        <f t="shared" si="17"/>
        <v>67</v>
      </c>
    </row>
    <row r="74" spans="1:23" s="66" customFormat="1" ht="18" customHeight="1">
      <c r="A74" s="67" t="s">
        <v>315</v>
      </c>
      <c r="B74" s="68">
        <v>59.81</v>
      </c>
      <c r="C74" s="69">
        <v>27.33</v>
      </c>
      <c r="D74" s="69">
        <v>57.23</v>
      </c>
      <c r="E74" s="70">
        <v>219</v>
      </c>
      <c r="F74" s="71">
        <f t="shared" si="12"/>
        <v>47</v>
      </c>
      <c r="G74" s="72">
        <v>31.24</v>
      </c>
      <c r="H74" s="69">
        <v>7.1</v>
      </c>
      <c r="I74" s="69">
        <v>38.340000000000003</v>
      </c>
      <c r="J74" s="70">
        <v>219</v>
      </c>
      <c r="K74" s="71">
        <f t="shared" si="13"/>
        <v>104</v>
      </c>
      <c r="L74" s="72">
        <v>28.83</v>
      </c>
      <c r="M74" s="70">
        <v>213</v>
      </c>
      <c r="N74" s="71">
        <f t="shared" si="14"/>
        <v>84</v>
      </c>
      <c r="O74" s="72">
        <v>56.73</v>
      </c>
      <c r="P74" s="70">
        <v>104</v>
      </c>
      <c r="Q74" s="71">
        <f t="shared" si="15"/>
        <v>62</v>
      </c>
      <c r="R74" s="72">
        <v>75.739999999999995</v>
      </c>
      <c r="S74" s="70">
        <v>115</v>
      </c>
      <c r="T74" s="71">
        <f t="shared" si="16"/>
        <v>86</v>
      </c>
      <c r="U74" s="72">
        <v>189.59</v>
      </c>
      <c r="V74" s="73">
        <v>104</v>
      </c>
      <c r="W74" s="71">
        <f t="shared" si="17"/>
        <v>68</v>
      </c>
    </row>
    <row r="75" spans="1:23" s="66" customFormat="1" ht="18" customHeight="1">
      <c r="A75" s="67" t="s">
        <v>317</v>
      </c>
      <c r="B75" s="68">
        <v>60.56</v>
      </c>
      <c r="C75" s="69">
        <v>25.67</v>
      </c>
      <c r="D75" s="69">
        <v>55.95</v>
      </c>
      <c r="E75" s="70">
        <v>544</v>
      </c>
      <c r="F75" s="71">
        <f t="shared" si="12"/>
        <v>58</v>
      </c>
      <c r="G75" s="72">
        <v>36.450000000000003</v>
      </c>
      <c r="H75" s="69">
        <v>6.22</v>
      </c>
      <c r="I75" s="69">
        <v>42.67</v>
      </c>
      <c r="J75" s="70">
        <v>562</v>
      </c>
      <c r="K75" s="71">
        <f t="shared" si="13"/>
        <v>80</v>
      </c>
      <c r="L75" s="72">
        <v>35.049999999999997</v>
      </c>
      <c r="M75" s="70">
        <v>553</v>
      </c>
      <c r="N75" s="71">
        <f t="shared" si="14"/>
        <v>43</v>
      </c>
      <c r="O75" s="72">
        <v>57.14</v>
      </c>
      <c r="P75" s="70">
        <v>549</v>
      </c>
      <c r="Q75" s="71">
        <f t="shared" si="15"/>
        <v>59</v>
      </c>
      <c r="R75" s="72">
        <v>76.48</v>
      </c>
      <c r="S75" s="70">
        <v>566</v>
      </c>
      <c r="T75" s="71">
        <f t="shared" si="16"/>
        <v>82</v>
      </c>
      <c r="U75" s="72">
        <v>189.54</v>
      </c>
      <c r="V75" s="73">
        <v>549</v>
      </c>
      <c r="W75" s="71">
        <f t="shared" si="17"/>
        <v>69</v>
      </c>
    </row>
    <row r="76" spans="1:23" s="66" customFormat="1" ht="18" customHeight="1" thickBot="1">
      <c r="A76" s="74" t="s">
        <v>106</v>
      </c>
      <c r="B76" s="75">
        <v>58.29</v>
      </c>
      <c r="C76" s="76">
        <v>26.53</v>
      </c>
      <c r="D76" s="76">
        <v>55.67</v>
      </c>
      <c r="E76" s="77">
        <v>171</v>
      </c>
      <c r="F76" s="78">
        <f t="shared" si="12"/>
        <v>60</v>
      </c>
      <c r="G76" s="79">
        <v>36.4</v>
      </c>
      <c r="H76" s="76">
        <v>10.050000000000001</v>
      </c>
      <c r="I76" s="76">
        <v>46.44</v>
      </c>
      <c r="J76" s="77">
        <v>171</v>
      </c>
      <c r="K76" s="78">
        <f t="shared" si="13"/>
        <v>58</v>
      </c>
      <c r="L76" s="79">
        <v>30.98</v>
      </c>
      <c r="M76" s="77">
        <v>168</v>
      </c>
      <c r="N76" s="78">
        <f t="shared" si="14"/>
        <v>69</v>
      </c>
      <c r="O76" s="79">
        <v>54.24</v>
      </c>
      <c r="P76" s="77">
        <v>166</v>
      </c>
      <c r="Q76" s="78">
        <f t="shared" si="15"/>
        <v>75</v>
      </c>
      <c r="R76" s="79">
        <v>78.06</v>
      </c>
      <c r="S76" s="77">
        <v>171</v>
      </c>
      <c r="T76" s="78">
        <f t="shared" si="16"/>
        <v>67</v>
      </c>
      <c r="U76" s="79">
        <v>188.41</v>
      </c>
      <c r="V76" s="80">
        <v>166</v>
      </c>
      <c r="W76" s="78">
        <f t="shared" si="17"/>
        <v>70</v>
      </c>
    </row>
    <row r="77" spans="1:23" s="66" customFormat="1" ht="18" customHeight="1">
      <c r="A77" s="67" t="s">
        <v>295</v>
      </c>
      <c r="B77" s="68">
        <v>61.99</v>
      </c>
      <c r="C77" s="69">
        <v>21.58</v>
      </c>
      <c r="D77" s="69">
        <v>52.58</v>
      </c>
      <c r="E77" s="70">
        <v>229</v>
      </c>
      <c r="F77" s="71">
        <f t="shared" si="12"/>
        <v>86</v>
      </c>
      <c r="G77" s="72">
        <v>35.89</v>
      </c>
      <c r="H77" s="69">
        <v>9.1300000000000008</v>
      </c>
      <c r="I77" s="69">
        <v>45.02</v>
      </c>
      <c r="J77" s="70">
        <v>228</v>
      </c>
      <c r="K77" s="71">
        <f t="shared" si="13"/>
        <v>63</v>
      </c>
      <c r="L77" s="72">
        <v>30.97</v>
      </c>
      <c r="M77" s="70">
        <v>230</v>
      </c>
      <c r="N77" s="71">
        <f t="shared" si="14"/>
        <v>70</v>
      </c>
      <c r="O77" s="72">
        <v>59.5</v>
      </c>
      <c r="P77" s="70">
        <v>125</v>
      </c>
      <c r="Q77" s="71">
        <f t="shared" si="15"/>
        <v>50</v>
      </c>
      <c r="R77" s="72">
        <v>82.14</v>
      </c>
      <c r="S77" s="70">
        <v>155</v>
      </c>
      <c r="T77" s="71">
        <f t="shared" si="16"/>
        <v>40</v>
      </c>
      <c r="U77" s="72">
        <v>188.21</v>
      </c>
      <c r="V77" s="73">
        <v>125</v>
      </c>
      <c r="W77" s="71">
        <f t="shared" si="17"/>
        <v>71</v>
      </c>
    </row>
    <row r="78" spans="1:23" s="66" customFormat="1" ht="18" customHeight="1">
      <c r="A78" s="67" t="s">
        <v>151</v>
      </c>
      <c r="B78" s="68">
        <v>59.99</v>
      </c>
      <c r="C78" s="69">
        <v>26.03</v>
      </c>
      <c r="D78" s="69">
        <v>56.02</v>
      </c>
      <c r="E78" s="70">
        <v>212</v>
      </c>
      <c r="F78" s="71">
        <f t="shared" si="12"/>
        <v>57</v>
      </c>
      <c r="G78" s="72">
        <v>35.76</v>
      </c>
      <c r="H78" s="69">
        <v>8.57</v>
      </c>
      <c r="I78" s="69">
        <v>44.33</v>
      </c>
      <c r="J78" s="70">
        <v>210</v>
      </c>
      <c r="K78" s="71">
        <f t="shared" si="13"/>
        <v>70</v>
      </c>
      <c r="L78" s="72">
        <v>34.06</v>
      </c>
      <c r="M78" s="70">
        <v>212</v>
      </c>
      <c r="N78" s="71">
        <f t="shared" si="14"/>
        <v>55</v>
      </c>
      <c r="O78" s="72">
        <v>54.11</v>
      </c>
      <c r="P78" s="70">
        <v>212</v>
      </c>
      <c r="Q78" s="71">
        <f t="shared" si="15"/>
        <v>76</v>
      </c>
      <c r="R78" s="72">
        <v>74.239999999999995</v>
      </c>
      <c r="S78" s="70">
        <v>211</v>
      </c>
      <c r="T78" s="71">
        <f t="shared" si="16"/>
        <v>95</v>
      </c>
      <c r="U78" s="72">
        <v>188.11</v>
      </c>
      <c r="V78" s="73">
        <v>212</v>
      </c>
      <c r="W78" s="71">
        <f t="shared" si="17"/>
        <v>72</v>
      </c>
    </row>
    <row r="79" spans="1:23" s="66" customFormat="1" ht="18" customHeight="1">
      <c r="A79" s="67" t="s">
        <v>74</v>
      </c>
      <c r="B79" s="68">
        <v>61.15</v>
      </c>
      <c r="C79" s="69">
        <v>21.49</v>
      </c>
      <c r="D79" s="69">
        <v>52.07</v>
      </c>
      <c r="E79" s="70">
        <v>61</v>
      </c>
      <c r="F79" s="71">
        <f t="shared" si="12"/>
        <v>93</v>
      </c>
      <c r="G79" s="72">
        <v>32.79</v>
      </c>
      <c r="H79" s="69">
        <v>6.07</v>
      </c>
      <c r="I79" s="69">
        <v>38.86</v>
      </c>
      <c r="J79" s="70">
        <v>61</v>
      </c>
      <c r="K79" s="71">
        <f t="shared" si="13"/>
        <v>103</v>
      </c>
      <c r="L79" s="72">
        <v>32.880000000000003</v>
      </c>
      <c r="M79" s="70">
        <v>59</v>
      </c>
      <c r="N79" s="71">
        <f t="shared" si="14"/>
        <v>62</v>
      </c>
      <c r="O79" s="72">
        <v>63.67</v>
      </c>
      <c r="P79" s="70">
        <v>38</v>
      </c>
      <c r="Q79" s="71">
        <f t="shared" si="15"/>
        <v>35</v>
      </c>
      <c r="R79" s="72">
        <v>85.82</v>
      </c>
      <c r="S79" s="70">
        <v>22</v>
      </c>
      <c r="T79" s="71">
        <f t="shared" si="16"/>
        <v>27</v>
      </c>
      <c r="U79" s="72">
        <v>188.01</v>
      </c>
      <c r="V79" s="73">
        <v>38</v>
      </c>
      <c r="W79" s="71">
        <f t="shared" si="17"/>
        <v>73</v>
      </c>
    </row>
    <row r="80" spans="1:23" s="66" customFormat="1" ht="18" customHeight="1">
      <c r="A80" s="67" t="s">
        <v>293</v>
      </c>
      <c r="B80" s="68">
        <v>60.56</v>
      </c>
      <c r="C80" s="69">
        <v>24.18</v>
      </c>
      <c r="D80" s="69">
        <v>54.46</v>
      </c>
      <c r="E80" s="70">
        <v>221</v>
      </c>
      <c r="F80" s="71">
        <f t="shared" si="12"/>
        <v>70</v>
      </c>
      <c r="G80" s="72">
        <v>33.15</v>
      </c>
      <c r="H80" s="69">
        <v>9.83</v>
      </c>
      <c r="I80" s="69">
        <v>42.98</v>
      </c>
      <c r="J80" s="70">
        <v>220</v>
      </c>
      <c r="K80" s="71">
        <f t="shared" si="13"/>
        <v>77</v>
      </c>
      <c r="L80" s="72">
        <v>32.1</v>
      </c>
      <c r="M80" s="70">
        <v>220</v>
      </c>
      <c r="N80" s="71">
        <f t="shared" si="14"/>
        <v>64</v>
      </c>
      <c r="O80" s="72">
        <v>53.88</v>
      </c>
      <c r="P80" s="70">
        <v>197</v>
      </c>
      <c r="Q80" s="71">
        <f t="shared" si="15"/>
        <v>77</v>
      </c>
      <c r="R80" s="72">
        <v>80.290000000000006</v>
      </c>
      <c r="S80" s="70">
        <v>205</v>
      </c>
      <c r="T80" s="71">
        <f t="shared" si="16"/>
        <v>55</v>
      </c>
      <c r="U80" s="72">
        <v>186.75</v>
      </c>
      <c r="V80" s="73">
        <v>197</v>
      </c>
      <c r="W80" s="71">
        <f t="shared" si="17"/>
        <v>74</v>
      </c>
    </row>
    <row r="81" spans="1:23" s="66" customFormat="1" ht="18" customHeight="1" thickBot="1">
      <c r="A81" s="74" t="s">
        <v>292</v>
      </c>
      <c r="B81" s="75">
        <v>64.180000000000007</v>
      </c>
      <c r="C81" s="76">
        <v>20.11</v>
      </c>
      <c r="D81" s="76">
        <v>52.2</v>
      </c>
      <c r="E81" s="77">
        <v>486</v>
      </c>
      <c r="F81" s="78">
        <f t="shared" si="12"/>
        <v>91</v>
      </c>
      <c r="G81" s="79">
        <v>38.090000000000003</v>
      </c>
      <c r="H81" s="76">
        <v>9.1300000000000008</v>
      </c>
      <c r="I81" s="76">
        <v>47.22</v>
      </c>
      <c r="J81" s="77">
        <v>484</v>
      </c>
      <c r="K81" s="78">
        <f t="shared" si="13"/>
        <v>53</v>
      </c>
      <c r="L81" s="79">
        <v>34.19</v>
      </c>
      <c r="M81" s="77">
        <v>464</v>
      </c>
      <c r="N81" s="78">
        <f t="shared" si="14"/>
        <v>54</v>
      </c>
      <c r="O81" s="79">
        <v>53.87</v>
      </c>
      <c r="P81" s="77">
        <v>479</v>
      </c>
      <c r="Q81" s="78">
        <f t="shared" si="15"/>
        <v>78</v>
      </c>
      <c r="R81" s="79">
        <v>77.400000000000006</v>
      </c>
      <c r="S81" s="77">
        <v>484</v>
      </c>
      <c r="T81" s="78">
        <f t="shared" si="16"/>
        <v>71</v>
      </c>
      <c r="U81" s="79">
        <v>186.49</v>
      </c>
      <c r="V81" s="80">
        <v>479</v>
      </c>
      <c r="W81" s="78">
        <f t="shared" si="17"/>
        <v>75</v>
      </c>
    </row>
    <row r="82" spans="1:23" s="66" customFormat="1" ht="18" customHeight="1">
      <c r="A82" s="67" t="s">
        <v>296</v>
      </c>
      <c r="B82" s="68">
        <v>60.32</v>
      </c>
      <c r="C82" s="69">
        <v>20.59</v>
      </c>
      <c r="D82" s="69">
        <v>50.75</v>
      </c>
      <c r="E82" s="70">
        <v>248</v>
      </c>
      <c r="F82" s="71">
        <f t="shared" si="12"/>
        <v>102</v>
      </c>
      <c r="G82" s="72">
        <v>40.78</v>
      </c>
      <c r="H82" s="69">
        <v>11.05</v>
      </c>
      <c r="I82" s="69">
        <v>51.83</v>
      </c>
      <c r="J82" s="70">
        <v>249</v>
      </c>
      <c r="K82" s="71">
        <f t="shared" si="13"/>
        <v>32</v>
      </c>
      <c r="L82" s="72">
        <v>30.15</v>
      </c>
      <c r="M82" s="70">
        <v>248</v>
      </c>
      <c r="N82" s="71">
        <f t="shared" si="14"/>
        <v>77</v>
      </c>
      <c r="O82" s="72">
        <v>52.04</v>
      </c>
      <c r="P82" s="70">
        <v>244</v>
      </c>
      <c r="Q82" s="71">
        <f t="shared" si="15"/>
        <v>88</v>
      </c>
      <c r="R82" s="72">
        <v>77.66</v>
      </c>
      <c r="S82" s="70">
        <v>247</v>
      </c>
      <c r="T82" s="71">
        <f t="shared" si="16"/>
        <v>69</v>
      </c>
      <c r="U82" s="72">
        <v>185.72</v>
      </c>
      <c r="V82" s="73">
        <v>244</v>
      </c>
      <c r="W82" s="71">
        <f t="shared" si="17"/>
        <v>76</v>
      </c>
    </row>
    <row r="83" spans="1:23" s="66" customFormat="1" ht="18" customHeight="1">
      <c r="A83" s="67" t="s">
        <v>112</v>
      </c>
      <c r="B83" s="68">
        <v>58.72</v>
      </c>
      <c r="C83" s="69">
        <v>31.81</v>
      </c>
      <c r="D83" s="69">
        <v>61.17</v>
      </c>
      <c r="E83" s="70">
        <v>716</v>
      </c>
      <c r="F83" s="71">
        <f t="shared" si="12"/>
        <v>25</v>
      </c>
      <c r="G83" s="72">
        <v>34.29</v>
      </c>
      <c r="H83" s="69">
        <v>7.72</v>
      </c>
      <c r="I83" s="69">
        <v>42.01</v>
      </c>
      <c r="J83" s="70">
        <v>710</v>
      </c>
      <c r="K83" s="71">
        <f t="shared" si="13"/>
        <v>87</v>
      </c>
      <c r="L83" s="72">
        <v>30.94</v>
      </c>
      <c r="M83" s="70">
        <v>705</v>
      </c>
      <c r="N83" s="71">
        <f t="shared" si="14"/>
        <v>72</v>
      </c>
      <c r="O83" s="72">
        <v>51.13</v>
      </c>
      <c r="P83" s="70">
        <v>704</v>
      </c>
      <c r="Q83" s="71">
        <f t="shared" si="15"/>
        <v>92</v>
      </c>
      <c r="R83" s="72">
        <v>76.56</v>
      </c>
      <c r="S83" s="70">
        <v>710</v>
      </c>
      <c r="T83" s="71">
        <f t="shared" si="16"/>
        <v>81</v>
      </c>
      <c r="U83" s="72">
        <v>185.65</v>
      </c>
      <c r="V83" s="73">
        <v>704</v>
      </c>
      <c r="W83" s="71">
        <f t="shared" si="17"/>
        <v>77</v>
      </c>
    </row>
    <row r="84" spans="1:23" s="66" customFormat="1" ht="18" customHeight="1">
      <c r="A84" s="67" t="s">
        <v>127</v>
      </c>
      <c r="B84" s="68">
        <v>57.51</v>
      </c>
      <c r="C84" s="69">
        <v>20.55</v>
      </c>
      <c r="D84" s="69">
        <v>49.31</v>
      </c>
      <c r="E84" s="70">
        <v>213</v>
      </c>
      <c r="F84" s="71">
        <f t="shared" si="12"/>
        <v>114</v>
      </c>
      <c r="G84" s="72">
        <v>35.33</v>
      </c>
      <c r="H84" s="69">
        <v>10.5</v>
      </c>
      <c r="I84" s="69">
        <v>45.83</v>
      </c>
      <c r="J84" s="70">
        <v>213</v>
      </c>
      <c r="K84" s="71">
        <f t="shared" si="13"/>
        <v>60</v>
      </c>
      <c r="L84" s="72">
        <v>34.44</v>
      </c>
      <c r="M84" s="70">
        <v>213</v>
      </c>
      <c r="N84" s="71">
        <f t="shared" si="14"/>
        <v>49</v>
      </c>
      <c r="O84" s="72">
        <v>54.78</v>
      </c>
      <c r="P84" s="70">
        <v>213</v>
      </c>
      <c r="Q84" s="71">
        <f t="shared" si="15"/>
        <v>72</v>
      </c>
      <c r="R84" s="72">
        <v>74.86</v>
      </c>
      <c r="S84" s="70">
        <v>213</v>
      </c>
      <c r="T84" s="71">
        <f t="shared" si="16"/>
        <v>91</v>
      </c>
      <c r="U84" s="72">
        <v>184.36</v>
      </c>
      <c r="V84" s="73">
        <v>213</v>
      </c>
      <c r="W84" s="71">
        <f t="shared" si="17"/>
        <v>78</v>
      </c>
    </row>
    <row r="85" spans="1:23" s="66" customFormat="1" ht="18" customHeight="1">
      <c r="A85" s="67" t="s">
        <v>103</v>
      </c>
      <c r="B85" s="68">
        <v>58.16</v>
      </c>
      <c r="C85" s="69">
        <v>21.25</v>
      </c>
      <c r="D85" s="69">
        <v>50.33</v>
      </c>
      <c r="E85" s="70">
        <v>331</v>
      </c>
      <c r="F85" s="71">
        <f t="shared" si="12"/>
        <v>105</v>
      </c>
      <c r="G85" s="72">
        <v>36.659999999999997</v>
      </c>
      <c r="H85" s="69">
        <v>8.19</v>
      </c>
      <c r="I85" s="69">
        <v>44.85</v>
      </c>
      <c r="J85" s="70">
        <v>325</v>
      </c>
      <c r="K85" s="71">
        <f t="shared" si="13"/>
        <v>65</v>
      </c>
      <c r="L85" s="72">
        <v>34.200000000000003</v>
      </c>
      <c r="M85" s="70">
        <v>330</v>
      </c>
      <c r="N85" s="71">
        <f t="shared" si="14"/>
        <v>53</v>
      </c>
      <c r="O85" s="72">
        <v>54.99</v>
      </c>
      <c r="P85" s="70">
        <v>328</v>
      </c>
      <c r="Q85" s="71">
        <f t="shared" si="15"/>
        <v>70</v>
      </c>
      <c r="R85" s="72">
        <v>76.88</v>
      </c>
      <c r="S85" s="70">
        <v>326</v>
      </c>
      <c r="T85" s="71">
        <f t="shared" si="16"/>
        <v>76</v>
      </c>
      <c r="U85" s="72">
        <v>183.76</v>
      </c>
      <c r="V85" s="73">
        <v>328</v>
      </c>
      <c r="W85" s="71">
        <f t="shared" si="17"/>
        <v>79</v>
      </c>
    </row>
    <row r="86" spans="1:23" s="66" customFormat="1" ht="18" customHeight="1" thickBot="1">
      <c r="A86" s="74" t="s">
        <v>107</v>
      </c>
      <c r="B86" s="75">
        <v>61.78</v>
      </c>
      <c r="C86" s="76">
        <v>25.05</v>
      </c>
      <c r="D86" s="76">
        <v>55.94</v>
      </c>
      <c r="E86" s="77">
        <v>495</v>
      </c>
      <c r="F86" s="78">
        <f t="shared" si="12"/>
        <v>59</v>
      </c>
      <c r="G86" s="79">
        <v>38.26</v>
      </c>
      <c r="H86" s="76">
        <v>11.97</v>
      </c>
      <c r="I86" s="76">
        <v>50.23</v>
      </c>
      <c r="J86" s="77">
        <v>492</v>
      </c>
      <c r="K86" s="78">
        <f t="shared" si="13"/>
        <v>41</v>
      </c>
      <c r="L86" s="79">
        <v>26.33</v>
      </c>
      <c r="M86" s="77">
        <v>494</v>
      </c>
      <c r="N86" s="78">
        <f t="shared" si="14"/>
        <v>100</v>
      </c>
      <c r="O86" s="79">
        <v>50.67</v>
      </c>
      <c r="P86" s="77">
        <v>472</v>
      </c>
      <c r="Q86" s="78">
        <f t="shared" si="15"/>
        <v>95</v>
      </c>
      <c r="R86" s="79">
        <v>81.91</v>
      </c>
      <c r="S86" s="77">
        <v>492</v>
      </c>
      <c r="T86" s="78">
        <f t="shared" si="16"/>
        <v>43</v>
      </c>
      <c r="U86" s="79">
        <v>182.55</v>
      </c>
      <c r="V86" s="80">
        <v>472</v>
      </c>
      <c r="W86" s="78">
        <f t="shared" si="17"/>
        <v>80</v>
      </c>
    </row>
    <row r="87" spans="1:23" s="66" customFormat="1" ht="18" customHeight="1">
      <c r="A87" s="67" t="s">
        <v>80</v>
      </c>
      <c r="B87" s="68">
        <v>55.48</v>
      </c>
      <c r="C87" s="69">
        <v>24.52</v>
      </c>
      <c r="D87" s="69">
        <v>52.26</v>
      </c>
      <c r="E87" s="70">
        <v>239</v>
      </c>
      <c r="F87" s="71">
        <f t="shared" si="12"/>
        <v>90</v>
      </c>
      <c r="G87" s="72">
        <v>35.06</v>
      </c>
      <c r="H87" s="69">
        <v>7.72</v>
      </c>
      <c r="I87" s="69">
        <v>42.78</v>
      </c>
      <c r="J87" s="70">
        <v>234</v>
      </c>
      <c r="K87" s="71">
        <f t="shared" si="13"/>
        <v>79</v>
      </c>
      <c r="L87" s="72">
        <v>34.24</v>
      </c>
      <c r="M87" s="70">
        <v>238</v>
      </c>
      <c r="N87" s="71">
        <f t="shared" si="14"/>
        <v>52</v>
      </c>
      <c r="O87" s="72">
        <v>53.24</v>
      </c>
      <c r="P87" s="70">
        <v>237</v>
      </c>
      <c r="Q87" s="71">
        <f t="shared" si="15"/>
        <v>83</v>
      </c>
      <c r="R87" s="72">
        <v>72.790000000000006</v>
      </c>
      <c r="S87" s="70">
        <v>234</v>
      </c>
      <c r="T87" s="71">
        <f t="shared" si="16"/>
        <v>108</v>
      </c>
      <c r="U87" s="72">
        <v>182.28</v>
      </c>
      <c r="V87" s="73">
        <v>237</v>
      </c>
      <c r="W87" s="71">
        <f t="shared" si="17"/>
        <v>81</v>
      </c>
    </row>
    <row r="88" spans="1:23" s="66" customFormat="1" ht="18" customHeight="1">
      <c r="A88" s="67" t="s">
        <v>62</v>
      </c>
      <c r="B88" s="68">
        <v>58.28</v>
      </c>
      <c r="C88" s="69">
        <v>14.92</v>
      </c>
      <c r="D88" s="69">
        <v>44.06</v>
      </c>
      <c r="E88" s="70">
        <v>112</v>
      </c>
      <c r="F88" s="71">
        <f t="shared" si="12"/>
        <v>133</v>
      </c>
      <c r="G88" s="72">
        <v>35.619999999999997</v>
      </c>
      <c r="H88" s="69">
        <v>7.33</v>
      </c>
      <c r="I88" s="69">
        <v>42.95</v>
      </c>
      <c r="J88" s="70">
        <v>112</v>
      </c>
      <c r="K88" s="71">
        <f t="shared" si="13"/>
        <v>78</v>
      </c>
      <c r="L88" s="72">
        <v>33.83</v>
      </c>
      <c r="M88" s="70">
        <v>112</v>
      </c>
      <c r="N88" s="71">
        <f t="shared" si="14"/>
        <v>57</v>
      </c>
      <c r="O88" s="72">
        <v>58.28</v>
      </c>
      <c r="P88" s="70">
        <v>63</v>
      </c>
      <c r="Q88" s="71">
        <f t="shared" si="15"/>
        <v>56</v>
      </c>
      <c r="R88" s="72">
        <v>73.010000000000005</v>
      </c>
      <c r="S88" s="70">
        <v>73</v>
      </c>
      <c r="T88" s="71">
        <f t="shared" si="16"/>
        <v>105</v>
      </c>
      <c r="U88" s="72">
        <v>181.67</v>
      </c>
      <c r="V88" s="73">
        <v>63</v>
      </c>
      <c r="W88" s="71">
        <f t="shared" si="17"/>
        <v>82</v>
      </c>
    </row>
    <row r="89" spans="1:23" s="66" customFormat="1" ht="18" customHeight="1">
      <c r="A89" s="67" t="s">
        <v>284</v>
      </c>
      <c r="B89" s="68">
        <v>61.01</v>
      </c>
      <c r="C89" s="69">
        <v>31.8</v>
      </c>
      <c r="D89" s="69">
        <v>62.31</v>
      </c>
      <c r="E89" s="70">
        <v>388</v>
      </c>
      <c r="F89" s="71">
        <f t="shared" si="12"/>
        <v>19</v>
      </c>
      <c r="G89" s="72">
        <v>32.630000000000003</v>
      </c>
      <c r="H89" s="69">
        <v>3.83</v>
      </c>
      <c r="I89" s="69">
        <v>36.46</v>
      </c>
      <c r="J89" s="70">
        <v>383</v>
      </c>
      <c r="K89" s="71">
        <f t="shared" si="13"/>
        <v>113</v>
      </c>
      <c r="L89" s="72">
        <v>27.58</v>
      </c>
      <c r="M89" s="70">
        <v>382</v>
      </c>
      <c r="N89" s="71">
        <f t="shared" si="14"/>
        <v>93</v>
      </c>
      <c r="O89" s="72">
        <v>54.9</v>
      </c>
      <c r="P89" s="70">
        <v>197</v>
      </c>
      <c r="Q89" s="71">
        <f t="shared" si="15"/>
        <v>71</v>
      </c>
      <c r="R89" s="72">
        <v>79.5</v>
      </c>
      <c r="S89" s="70">
        <v>355</v>
      </c>
      <c r="T89" s="71">
        <f t="shared" si="16"/>
        <v>60</v>
      </c>
      <c r="U89" s="72">
        <v>181.5</v>
      </c>
      <c r="V89" s="73">
        <v>197</v>
      </c>
      <c r="W89" s="71">
        <f t="shared" si="17"/>
        <v>83</v>
      </c>
    </row>
    <row r="90" spans="1:23" s="66" customFormat="1" ht="18" customHeight="1">
      <c r="A90" s="67" t="s">
        <v>288</v>
      </c>
      <c r="B90" s="68">
        <v>59.08</v>
      </c>
      <c r="C90" s="69">
        <v>22.5</v>
      </c>
      <c r="D90" s="69">
        <v>52.04</v>
      </c>
      <c r="E90" s="70">
        <v>311</v>
      </c>
      <c r="F90" s="71">
        <f t="shared" si="12"/>
        <v>94</v>
      </c>
      <c r="G90" s="72">
        <v>35.950000000000003</v>
      </c>
      <c r="H90" s="69">
        <v>8.02</v>
      </c>
      <c r="I90" s="69">
        <v>43.97</v>
      </c>
      <c r="J90" s="70">
        <v>310</v>
      </c>
      <c r="K90" s="71">
        <f t="shared" si="13"/>
        <v>71</v>
      </c>
      <c r="L90" s="72">
        <v>30.96</v>
      </c>
      <c r="M90" s="70">
        <v>309</v>
      </c>
      <c r="N90" s="71">
        <f t="shared" si="14"/>
        <v>71</v>
      </c>
      <c r="O90" s="72">
        <v>52.38</v>
      </c>
      <c r="P90" s="70">
        <v>309</v>
      </c>
      <c r="Q90" s="71">
        <f t="shared" si="15"/>
        <v>86</v>
      </c>
      <c r="R90" s="72">
        <v>79.040000000000006</v>
      </c>
      <c r="S90" s="70">
        <v>310</v>
      </c>
      <c r="T90" s="71">
        <f t="shared" si="16"/>
        <v>63</v>
      </c>
      <c r="U90" s="72">
        <v>179.32</v>
      </c>
      <c r="V90" s="73">
        <v>309</v>
      </c>
      <c r="W90" s="71">
        <f t="shared" si="17"/>
        <v>84</v>
      </c>
    </row>
    <row r="91" spans="1:23" s="66" customFormat="1" ht="18" customHeight="1" thickBot="1">
      <c r="A91" s="74" t="s">
        <v>87</v>
      </c>
      <c r="B91" s="75">
        <v>61.46</v>
      </c>
      <c r="C91" s="76">
        <v>25.85</v>
      </c>
      <c r="D91" s="76">
        <v>56.59</v>
      </c>
      <c r="E91" s="77">
        <v>428</v>
      </c>
      <c r="F91" s="78">
        <f t="shared" si="12"/>
        <v>54</v>
      </c>
      <c r="G91" s="79">
        <v>35.78</v>
      </c>
      <c r="H91" s="76">
        <v>7.37</v>
      </c>
      <c r="I91" s="76">
        <v>43.15</v>
      </c>
      <c r="J91" s="77">
        <v>421</v>
      </c>
      <c r="K91" s="78">
        <f t="shared" si="13"/>
        <v>75</v>
      </c>
      <c r="L91" s="79">
        <v>29.16</v>
      </c>
      <c r="M91" s="77">
        <v>424</v>
      </c>
      <c r="N91" s="78">
        <f t="shared" si="14"/>
        <v>82</v>
      </c>
      <c r="O91" s="79">
        <v>50.59</v>
      </c>
      <c r="P91" s="77">
        <v>423</v>
      </c>
      <c r="Q91" s="78">
        <f t="shared" si="15"/>
        <v>98</v>
      </c>
      <c r="R91" s="79">
        <v>80.72</v>
      </c>
      <c r="S91" s="77">
        <v>427</v>
      </c>
      <c r="T91" s="78">
        <f t="shared" si="16"/>
        <v>53</v>
      </c>
      <c r="U91" s="79">
        <v>178.93</v>
      </c>
      <c r="V91" s="80">
        <v>423</v>
      </c>
      <c r="W91" s="78">
        <f t="shared" si="17"/>
        <v>85</v>
      </c>
    </row>
    <row r="92" spans="1:23" s="66" customFormat="1" ht="18" customHeight="1">
      <c r="A92" s="67" t="s">
        <v>138</v>
      </c>
      <c r="B92" s="68">
        <v>60.3</v>
      </c>
      <c r="C92" s="69">
        <v>28.66</v>
      </c>
      <c r="D92" s="69">
        <v>58.81</v>
      </c>
      <c r="E92" s="70">
        <v>320</v>
      </c>
      <c r="F92" s="71">
        <f t="shared" si="12"/>
        <v>36</v>
      </c>
      <c r="G92" s="72">
        <v>31.7</v>
      </c>
      <c r="H92" s="69">
        <v>9.2799999999999994</v>
      </c>
      <c r="I92" s="69">
        <v>40.99</v>
      </c>
      <c r="J92" s="70">
        <v>317</v>
      </c>
      <c r="K92" s="71">
        <f t="shared" si="13"/>
        <v>90</v>
      </c>
      <c r="L92" s="72">
        <v>27.7</v>
      </c>
      <c r="M92" s="70">
        <v>317</v>
      </c>
      <c r="N92" s="71">
        <f t="shared" si="14"/>
        <v>92</v>
      </c>
      <c r="O92" s="72">
        <v>51.44</v>
      </c>
      <c r="P92" s="70">
        <v>319</v>
      </c>
      <c r="Q92" s="71">
        <f t="shared" si="15"/>
        <v>91</v>
      </c>
      <c r="R92" s="72">
        <v>76.430000000000007</v>
      </c>
      <c r="S92" s="70">
        <v>317</v>
      </c>
      <c r="T92" s="71">
        <f t="shared" si="16"/>
        <v>83</v>
      </c>
      <c r="U92" s="72">
        <v>178.52</v>
      </c>
      <c r="V92" s="73">
        <v>319</v>
      </c>
      <c r="W92" s="71">
        <f t="shared" si="17"/>
        <v>86</v>
      </c>
    </row>
    <row r="93" spans="1:23" s="66" customFormat="1" ht="18" customHeight="1">
      <c r="A93" s="67" t="s">
        <v>147</v>
      </c>
      <c r="B93" s="68">
        <v>59.03</v>
      </c>
      <c r="C93" s="69">
        <v>27.2</v>
      </c>
      <c r="D93" s="69">
        <v>56.71</v>
      </c>
      <c r="E93" s="70">
        <v>171</v>
      </c>
      <c r="F93" s="71">
        <f t="shared" si="12"/>
        <v>53</v>
      </c>
      <c r="G93" s="72">
        <v>30.4</v>
      </c>
      <c r="H93" s="69">
        <v>6.99</v>
      </c>
      <c r="I93" s="69">
        <v>37.39</v>
      </c>
      <c r="J93" s="70">
        <v>170</v>
      </c>
      <c r="K93" s="71">
        <f t="shared" si="13"/>
        <v>107</v>
      </c>
      <c r="L93" s="72">
        <v>30.62</v>
      </c>
      <c r="M93" s="70">
        <v>170</v>
      </c>
      <c r="N93" s="71">
        <f t="shared" si="14"/>
        <v>73</v>
      </c>
      <c r="O93" s="72">
        <v>53.36</v>
      </c>
      <c r="P93" s="70">
        <v>169</v>
      </c>
      <c r="Q93" s="71">
        <f t="shared" si="15"/>
        <v>82</v>
      </c>
      <c r="R93" s="72">
        <v>74.14</v>
      </c>
      <c r="S93" s="70">
        <v>169</v>
      </c>
      <c r="T93" s="71">
        <f t="shared" si="16"/>
        <v>96</v>
      </c>
      <c r="U93" s="72">
        <v>178.34</v>
      </c>
      <c r="V93" s="73">
        <v>169</v>
      </c>
      <c r="W93" s="71">
        <f t="shared" si="17"/>
        <v>87</v>
      </c>
    </row>
    <row r="94" spans="1:23" s="66" customFormat="1" ht="18" customHeight="1">
      <c r="A94" s="67" t="s">
        <v>300</v>
      </c>
      <c r="B94" s="68">
        <v>60.77</v>
      </c>
      <c r="C94" s="69">
        <v>22.7</v>
      </c>
      <c r="D94" s="69">
        <v>53.09</v>
      </c>
      <c r="E94" s="70">
        <v>175</v>
      </c>
      <c r="F94" s="71">
        <f t="shared" si="12"/>
        <v>81</v>
      </c>
      <c r="G94" s="72">
        <v>31.22</v>
      </c>
      <c r="H94" s="69">
        <v>11.36</v>
      </c>
      <c r="I94" s="69">
        <v>42.59</v>
      </c>
      <c r="J94" s="70">
        <v>174</v>
      </c>
      <c r="K94" s="71">
        <f t="shared" si="13"/>
        <v>81</v>
      </c>
      <c r="L94" s="72">
        <v>29.26</v>
      </c>
      <c r="M94" s="70">
        <v>172</v>
      </c>
      <c r="N94" s="71">
        <f t="shared" si="14"/>
        <v>81</v>
      </c>
      <c r="O94" s="72">
        <v>53.42</v>
      </c>
      <c r="P94" s="70">
        <v>172</v>
      </c>
      <c r="Q94" s="71">
        <f t="shared" si="15"/>
        <v>81</v>
      </c>
      <c r="R94" s="72">
        <v>76.67</v>
      </c>
      <c r="S94" s="70">
        <v>173</v>
      </c>
      <c r="T94" s="71">
        <f t="shared" si="16"/>
        <v>80</v>
      </c>
      <c r="U94" s="72">
        <v>178.2</v>
      </c>
      <c r="V94" s="73">
        <v>172</v>
      </c>
      <c r="W94" s="71">
        <f t="shared" si="17"/>
        <v>88</v>
      </c>
    </row>
    <row r="95" spans="1:23" s="66" customFormat="1" ht="18" customHeight="1">
      <c r="A95" s="67" t="s">
        <v>113</v>
      </c>
      <c r="B95" s="68">
        <v>54.61</v>
      </c>
      <c r="C95" s="69">
        <v>21.56</v>
      </c>
      <c r="D95" s="69">
        <v>48.86</v>
      </c>
      <c r="E95" s="70">
        <v>281</v>
      </c>
      <c r="F95" s="71">
        <f t="shared" si="12"/>
        <v>119</v>
      </c>
      <c r="G95" s="72">
        <v>37.93</v>
      </c>
      <c r="H95" s="69">
        <v>7.94</v>
      </c>
      <c r="I95" s="69">
        <v>45.88</v>
      </c>
      <c r="J95" s="70">
        <v>280</v>
      </c>
      <c r="K95" s="71">
        <f t="shared" si="13"/>
        <v>59</v>
      </c>
      <c r="L95" s="72">
        <v>30.19</v>
      </c>
      <c r="M95" s="70">
        <v>275</v>
      </c>
      <c r="N95" s="71">
        <f t="shared" si="14"/>
        <v>76</v>
      </c>
      <c r="O95" s="72">
        <v>51.61</v>
      </c>
      <c r="P95" s="70">
        <v>273</v>
      </c>
      <c r="Q95" s="71">
        <f t="shared" si="15"/>
        <v>90</v>
      </c>
      <c r="R95" s="72">
        <v>68.290000000000006</v>
      </c>
      <c r="S95" s="70">
        <v>281</v>
      </c>
      <c r="T95" s="71">
        <f t="shared" si="16"/>
        <v>123</v>
      </c>
      <c r="U95" s="72">
        <v>177.49</v>
      </c>
      <c r="V95" s="73">
        <v>273</v>
      </c>
      <c r="W95" s="71">
        <f t="shared" si="17"/>
        <v>89</v>
      </c>
    </row>
    <row r="96" spans="1:23" s="66" customFormat="1" ht="18" customHeight="1" thickBot="1">
      <c r="A96" s="74" t="s">
        <v>290</v>
      </c>
      <c r="B96" s="75">
        <v>55.18</v>
      </c>
      <c r="C96" s="76">
        <v>22.91</v>
      </c>
      <c r="D96" s="76">
        <v>50.5</v>
      </c>
      <c r="E96" s="77">
        <v>202</v>
      </c>
      <c r="F96" s="78">
        <f t="shared" si="12"/>
        <v>104</v>
      </c>
      <c r="G96" s="79">
        <v>33.74</v>
      </c>
      <c r="H96" s="76">
        <v>5.67</v>
      </c>
      <c r="I96" s="76">
        <v>39.409999999999997</v>
      </c>
      <c r="J96" s="77">
        <v>189</v>
      </c>
      <c r="K96" s="78">
        <f t="shared" si="13"/>
        <v>101</v>
      </c>
      <c r="L96" s="79">
        <v>25.93</v>
      </c>
      <c r="M96" s="77">
        <v>192</v>
      </c>
      <c r="N96" s="78">
        <f t="shared" si="14"/>
        <v>102</v>
      </c>
      <c r="O96" s="79">
        <v>55.65</v>
      </c>
      <c r="P96" s="77">
        <v>142</v>
      </c>
      <c r="Q96" s="78">
        <f t="shared" si="15"/>
        <v>69</v>
      </c>
      <c r="R96" s="79">
        <v>72.14</v>
      </c>
      <c r="S96" s="77">
        <v>198</v>
      </c>
      <c r="T96" s="78">
        <f t="shared" si="16"/>
        <v>111</v>
      </c>
      <c r="U96" s="79">
        <v>177.06</v>
      </c>
      <c r="V96" s="80">
        <v>142</v>
      </c>
      <c r="W96" s="78">
        <f t="shared" si="17"/>
        <v>90</v>
      </c>
    </row>
    <row r="97" spans="1:23" s="66" customFormat="1" ht="18" customHeight="1">
      <c r="A97" s="67" t="s">
        <v>126</v>
      </c>
      <c r="B97" s="68">
        <v>58.88</v>
      </c>
      <c r="C97" s="69">
        <v>29.16</v>
      </c>
      <c r="D97" s="69">
        <v>58.6</v>
      </c>
      <c r="E97" s="70">
        <v>67</v>
      </c>
      <c r="F97" s="71">
        <f t="shared" si="12"/>
        <v>38</v>
      </c>
      <c r="G97" s="72">
        <v>33.909999999999997</v>
      </c>
      <c r="H97" s="69">
        <v>6.23</v>
      </c>
      <c r="I97" s="69">
        <v>40.14</v>
      </c>
      <c r="J97" s="70">
        <v>66</v>
      </c>
      <c r="K97" s="71">
        <f t="shared" si="13"/>
        <v>92</v>
      </c>
      <c r="L97" s="72">
        <v>28.06</v>
      </c>
      <c r="M97" s="70">
        <v>66</v>
      </c>
      <c r="N97" s="71">
        <f t="shared" si="14"/>
        <v>90</v>
      </c>
      <c r="O97" s="72">
        <v>49.16</v>
      </c>
      <c r="P97" s="70">
        <v>66</v>
      </c>
      <c r="Q97" s="71">
        <f t="shared" si="15"/>
        <v>105</v>
      </c>
      <c r="R97" s="72">
        <v>76.209999999999994</v>
      </c>
      <c r="S97" s="70">
        <v>66</v>
      </c>
      <c r="T97" s="71">
        <f t="shared" si="16"/>
        <v>84</v>
      </c>
      <c r="U97" s="72">
        <v>176.27</v>
      </c>
      <c r="V97" s="73">
        <v>66</v>
      </c>
      <c r="W97" s="71">
        <f t="shared" si="17"/>
        <v>91</v>
      </c>
    </row>
    <row r="98" spans="1:23" s="66" customFormat="1" ht="18" customHeight="1">
      <c r="A98" s="67" t="s">
        <v>157</v>
      </c>
      <c r="B98" s="68">
        <v>58.36</v>
      </c>
      <c r="C98" s="69">
        <v>24.1</v>
      </c>
      <c r="D98" s="69">
        <v>53.28</v>
      </c>
      <c r="E98" s="70">
        <v>154</v>
      </c>
      <c r="F98" s="71">
        <f t="shared" si="12"/>
        <v>80</v>
      </c>
      <c r="G98" s="72">
        <v>33.15</v>
      </c>
      <c r="H98" s="69">
        <v>7.72</v>
      </c>
      <c r="I98" s="69">
        <v>40.869999999999997</v>
      </c>
      <c r="J98" s="70">
        <v>155</v>
      </c>
      <c r="K98" s="71">
        <f t="shared" si="13"/>
        <v>91</v>
      </c>
      <c r="L98" s="72">
        <v>30.53</v>
      </c>
      <c r="M98" s="70">
        <v>156</v>
      </c>
      <c r="N98" s="71">
        <f t="shared" si="14"/>
        <v>75</v>
      </c>
      <c r="O98" s="72">
        <v>52.94</v>
      </c>
      <c r="P98" s="70">
        <v>156</v>
      </c>
      <c r="Q98" s="71">
        <f t="shared" si="15"/>
        <v>84</v>
      </c>
      <c r="R98" s="72">
        <v>77.69</v>
      </c>
      <c r="S98" s="70">
        <v>155</v>
      </c>
      <c r="T98" s="71">
        <f t="shared" si="16"/>
        <v>68</v>
      </c>
      <c r="U98" s="72">
        <v>175.84</v>
      </c>
      <c r="V98" s="73">
        <v>156</v>
      </c>
      <c r="W98" s="71">
        <f t="shared" si="17"/>
        <v>92</v>
      </c>
    </row>
    <row r="99" spans="1:23" s="66" customFormat="1" ht="18" customHeight="1">
      <c r="A99" s="67" t="s">
        <v>85</v>
      </c>
      <c r="B99" s="68">
        <v>60.44</v>
      </c>
      <c r="C99" s="69">
        <v>23.91</v>
      </c>
      <c r="D99" s="69">
        <v>54.13</v>
      </c>
      <c r="E99" s="70">
        <v>394</v>
      </c>
      <c r="F99" s="71">
        <f t="shared" si="12"/>
        <v>73</v>
      </c>
      <c r="G99" s="72">
        <v>32.729999999999997</v>
      </c>
      <c r="H99" s="69">
        <v>7.37</v>
      </c>
      <c r="I99" s="69">
        <v>40.1</v>
      </c>
      <c r="J99" s="70">
        <v>392</v>
      </c>
      <c r="K99" s="71">
        <f t="shared" si="13"/>
        <v>94</v>
      </c>
      <c r="L99" s="72">
        <v>28.14</v>
      </c>
      <c r="M99" s="70">
        <v>391</v>
      </c>
      <c r="N99" s="71">
        <f t="shared" si="14"/>
        <v>89</v>
      </c>
      <c r="O99" s="72">
        <v>52.8</v>
      </c>
      <c r="P99" s="70">
        <v>383</v>
      </c>
      <c r="Q99" s="71">
        <f t="shared" si="15"/>
        <v>85</v>
      </c>
      <c r="R99" s="72">
        <v>76.88</v>
      </c>
      <c r="S99" s="70">
        <v>386</v>
      </c>
      <c r="T99" s="71">
        <f t="shared" si="16"/>
        <v>76</v>
      </c>
      <c r="U99" s="72">
        <v>175.74</v>
      </c>
      <c r="V99" s="73">
        <v>383</v>
      </c>
      <c r="W99" s="71">
        <f t="shared" si="17"/>
        <v>93</v>
      </c>
    </row>
    <row r="100" spans="1:23" s="66" customFormat="1" ht="18" customHeight="1">
      <c r="A100" s="67" t="s">
        <v>313</v>
      </c>
      <c r="B100" s="68">
        <v>59.92</v>
      </c>
      <c r="C100" s="69">
        <v>20.84</v>
      </c>
      <c r="D100" s="69">
        <v>50.79</v>
      </c>
      <c r="E100" s="70">
        <v>146</v>
      </c>
      <c r="F100" s="71">
        <f t="shared" si="12"/>
        <v>100</v>
      </c>
      <c r="G100" s="72">
        <v>35.64</v>
      </c>
      <c r="H100" s="69">
        <v>6.88</v>
      </c>
      <c r="I100" s="69">
        <v>42.52</v>
      </c>
      <c r="J100" s="70">
        <v>146</v>
      </c>
      <c r="K100" s="71">
        <f t="shared" si="13"/>
        <v>82</v>
      </c>
      <c r="L100" s="72">
        <v>31.53</v>
      </c>
      <c r="M100" s="70">
        <v>145</v>
      </c>
      <c r="N100" s="71">
        <f t="shared" si="14"/>
        <v>67</v>
      </c>
      <c r="O100" s="72">
        <v>50.35</v>
      </c>
      <c r="P100" s="70">
        <v>145</v>
      </c>
      <c r="Q100" s="71">
        <f t="shared" si="15"/>
        <v>99</v>
      </c>
      <c r="R100" s="72">
        <v>71.66</v>
      </c>
      <c r="S100" s="70">
        <v>146</v>
      </c>
      <c r="T100" s="71">
        <f t="shared" si="16"/>
        <v>113</v>
      </c>
      <c r="U100" s="72">
        <v>175.53</v>
      </c>
      <c r="V100" s="73">
        <v>145</v>
      </c>
      <c r="W100" s="71">
        <f t="shared" si="17"/>
        <v>94</v>
      </c>
    </row>
    <row r="101" spans="1:23" s="66" customFormat="1" ht="18" customHeight="1" thickBot="1">
      <c r="A101" s="74" t="s">
        <v>93</v>
      </c>
      <c r="B101" s="75">
        <v>56.47</v>
      </c>
      <c r="C101" s="76">
        <v>27.14</v>
      </c>
      <c r="D101" s="76">
        <v>55.37</v>
      </c>
      <c r="E101" s="77">
        <v>96</v>
      </c>
      <c r="F101" s="78">
        <f t="shared" si="12"/>
        <v>61</v>
      </c>
      <c r="G101" s="79">
        <v>32.31</v>
      </c>
      <c r="H101" s="76">
        <v>9.83</v>
      </c>
      <c r="I101" s="76">
        <v>42.14</v>
      </c>
      <c r="J101" s="77">
        <v>96</v>
      </c>
      <c r="K101" s="78">
        <f t="shared" si="13"/>
        <v>86</v>
      </c>
      <c r="L101" s="79">
        <v>27.29</v>
      </c>
      <c r="M101" s="77">
        <v>96</v>
      </c>
      <c r="N101" s="78">
        <f t="shared" si="14"/>
        <v>95</v>
      </c>
      <c r="O101" s="79">
        <v>50.1</v>
      </c>
      <c r="P101" s="77">
        <v>96</v>
      </c>
      <c r="Q101" s="78">
        <f t="shared" si="15"/>
        <v>102</v>
      </c>
      <c r="R101" s="79">
        <v>73.98</v>
      </c>
      <c r="S101" s="77">
        <v>96</v>
      </c>
      <c r="T101" s="78">
        <f t="shared" si="16"/>
        <v>97</v>
      </c>
      <c r="U101" s="79">
        <v>174.9</v>
      </c>
      <c r="V101" s="80">
        <v>96</v>
      </c>
      <c r="W101" s="78">
        <f t="shared" si="17"/>
        <v>95</v>
      </c>
    </row>
    <row r="102" spans="1:23" s="66" customFormat="1" ht="18" customHeight="1">
      <c r="A102" s="67" t="s">
        <v>123</v>
      </c>
      <c r="B102" s="68">
        <v>57.81</v>
      </c>
      <c r="C102" s="69">
        <v>23.41</v>
      </c>
      <c r="D102" s="69">
        <v>52.31</v>
      </c>
      <c r="E102" s="70">
        <v>136</v>
      </c>
      <c r="F102" s="71">
        <f t="shared" si="12"/>
        <v>88</v>
      </c>
      <c r="G102" s="72">
        <v>33.61</v>
      </c>
      <c r="H102" s="69">
        <v>9.9</v>
      </c>
      <c r="I102" s="69">
        <v>43.51</v>
      </c>
      <c r="J102" s="70">
        <v>136</v>
      </c>
      <c r="K102" s="71">
        <f t="shared" si="13"/>
        <v>73</v>
      </c>
      <c r="L102" s="72">
        <v>28.36</v>
      </c>
      <c r="M102" s="70">
        <v>135</v>
      </c>
      <c r="N102" s="71">
        <f t="shared" si="14"/>
        <v>87</v>
      </c>
      <c r="O102" s="72">
        <v>50.14</v>
      </c>
      <c r="P102" s="70">
        <v>135</v>
      </c>
      <c r="Q102" s="71">
        <f t="shared" si="15"/>
        <v>101</v>
      </c>
      <c r="R102" s="72">
        <v>73.91</v>
      </c>
      <c r="S102" s="70">
        <v>136</v>
      </c>
      <c r="T102" s="71">
        <f t="shared" si="16"/>
        <v>98</v>
      </c>
      <c r="U102" s="72">
        <v>174.66</v>
      </c>
      <c r="V102" s="73">
        <v>135</v>
      </c>
      <c r="W102" s="71">
        <f t="shared" si="17"/>
        <v>96</v>
      </c>
    </row>
    <row r="103" spans="1:23" s="66" customFormat="1" ht="18" customHeight="1">
      <c r="A103" s="67" t="s">
        <v>73</v>
      </c>
      <c r="B103" s="68">
        <v>60.82</v>
      </c>
      <c r="C103" s="69">
        <v>21.68</v>
      </c>
      <c r="D103" s="69">
        <v>52.09</v>
      </c>
      <c r="E103" s="70">
        <v>320</v>
      </c>
      <c r="F103" s="71">
        <f t="shared" ref="F103:F134" si="18">RANK(D103,$D$7:$D$150)</f>
        <v>92</v>
      </c>
      <c r="G103" s="72">
        <v>33.78</v>
      </c>
      <c r="H103" s="69">
        <v>7.97</v>
      </c>
      <c r="I103" s="69">
        <v>41.75</v>
      </c>
      <c r="J103" s="70">
        <v>317</v>
      </c>
      <c r="K103" s="71">
        <f t="shared" ref="K103:K134" si="19">RANK(I103,$I$7:$I$150)</f>
        <v>88</v>
      </c>
      <c r="L103" s="72">
        <v>28.82</v>
      </c>
      <c r="M103" s="70">
        <v>307</v>
      </c>
      <c r="N103" s="71">
        <f t="shared" ref="N103:N134" si="20">RANK(L103,$L$7:$L$150)</f>
        <v>85</v>
      </c>
      <c r="O103" s="72">
        <v>48.58</v>
      </c>
      <c r="P103" s="70">
        <v>278</v>
      </c>
      <c r="Q103" s="71">
        <f t="shared" ref="Q103:Q134" si="21">IFERROR(RANK(O103,$O$7:$O$150),"")</f>
        <v>107</v>
      </c>
      <c r="R103" s="72">
        <v>76.72</v>
      </c>
      <c r="S103" s="70">
        <v>317</v>
      </c>
      <c r="T103" s="71">
        <f t="shared" ref="T103:T134" si="22">IFERROR(RANK(R103,$R$7:$R$150),"")</f>
        <v>78</v>
      </c>
      <c r="U103" s="72">
        <v>173.5</v>
      </c>
      <c r="V103" s="73">
        <v>278</v>
      </c>
      <c r="W103" s="71">
        <f t="shared" ref="W103:W134" si="23">IFERROR(RANK(U103,$U$7:$U$150),"")</f>
        <v>97</v>
      </c>
    </row>
    <row r="104" spans="1:23" s="66" customFormat="1" ht="18" customHeight="1">
      <c r="A104" s="67" t="s">
        <v>86</v>
      </c>
      <c r="B104" s="68">
        <v>58.31</v>
      </c>
      <c r="C104" s="69">
        <v>25.56</v>
      </c>
      <c r="D104" s="69">
        <v>54.71</v>
      </c>
      <c r="E104" s="70">
        <v>432</v>
      </c>
      <c r="F104" s="71">
        <f t="shared" si="18"/>
        <v>66</v>
      </c>
      <c r="G104" s="72">
        <v>32.5</v>
      </c>
      <c r="H104" s="69">
        <v>6.67</v>
      </c>
      <c r="I104" s="69">
        <v>39.17</v>
      </c>
      <c r="J104" s="70">
        <v>425</v>
      </c>
      <c r="K104" s="71">
        <f t="shared" si="19"/>
        <v>102</v>
      </c>
      <c r="L104" s="72">
        <v>27.43</v>
      </c>
      <c r="M104" s="70">
        <v>423</v>
      </c>
      <c r="N104" s="71">
        <f t="shared" si="20"/>
        <v>94</v>
      </c>
      <c r="O104" s="72">
        <v>50.6</v>
      </c>
      <c r="P104" s="70">
        <v>419</v>
      </c>
      <c r="Q104" s="71">
        <f t="shared" si="21"/>
        <v>97</v>
      </c>
      <c r="R104" s="72">
        <v>73.5</v>
      </c>
      <c r="S104" s="70">
        <v>429</v>
      </c>
      <c r="T104" s="71">
        <f t="shared" si="22"/>
        <v>101</v>
      </c>
      <c r="U104" s="72">
        <v>172.2</v>
      </c>
      <c r="V104" s="73">
        <v>419</v>
      </c>
      <c r="W104" s="71">
        <f t="shared" si="23"/>
        <v>98</v>
      </c>
    </row>
    <row r="105" spans="1:23" s="66" customFormat="1" ht="18" customHeight="1">
      <c r="A105" s="67" t="s">
        <v>134</v>
      </c>
      <c r="B105" s="68">
        <v>54.98</v>
      </c>
      <c r="C105" s="69">
        <v>21.63</v>
      </c>
      <c r="D105" s="69">
        <v>49.12</v>
      </c>
      <c r="E105" s="70">
        <v>159</v>
      </c>
      <c r="F105" s="71">
        <f t="shared" si="18"/>
        <v>116</v>
      </c>
      <c r="G105" s="72">
        <v>28.78</v>
      </c>
      <c r="H105" s="69">
        <v>5.58</v>
      </c>
      <c r="I105" s="69">
        <v>34.36</v>
      </c>
      <c r="J105" s="70">
        <v>159</v>
      </c>
      <c r="K105" s="71">
        <f t="shared" si="19"/>
        <v>119</v>
      </c>
      <c r="L105" s="72">
        <v>24.22</v>
      </c>
      <c r="M105" s="70">
        <v>158</v>
      </c>
      <c r="N105" s="71">
        <f t="shared" si="20"/>
        <v>109</v>
      </c>
      <c r="O105" s="72">
        <v>55.99</v>
      </c>
      <c r="P105" s="70">
        <v>82</v>
      </c>
      <c r="Q105" s="71">
        <f t="shared" si="21"/>
        <v>66</v>
      </c>
      <c r="R105" s="72">
        <v>75.209999999999994</v>
      </c>
      <c r="S105" s="70">
        <v>73</v>
      </c>
      <c r="T105" s="71">
        <f t="shared" si="22"/>
        <v>89</v>
      </c>
      <c r="U105" s="72">
        <v>172.15</v>
      </c>
      <c r="V105" s="73">
        <v>82</v>
      </c>
      <c r="W105" s="71">
        <f t="shared" si="23"/>
        <v>99</v>
      </c>
    </row>
    <row r="106" spans="1:23" s="66" customFormat="1" ht="18" customHeight="1" thickBot="1">
      <c r="A106" s="74" t="s">
        <v>91</v>
      </c>
      <c r="B106" s="75">
        <v>60.55</v>
      </c>
      <c r="C106" s="76">
        <v>19.86</v>
      </c>
      <c r="D106" s="76">
        <v>50.14</v>
      </c>
      <c r="E106" s="77">
        <v>247</v>
      </c>
      <c r="F106" s="78">
        <f t="shared" si="18"/>
        <v>107</v>
      </c>
      <c r="G106" s="79">
        <v>33.46</v>
      </c>
      <c r="H106" s="76">
        <v>6.52</v>
      </c>
      <c r="I106" s="76">
        <v>39.97</v>
      </c>
      <c r="J106" s="77">
        <v>246</v>
      </c>
      <c r="K106" s="78">
        <f t="shared" si="19"/>
        <v>97</v>
      </c>
      <c r="L106" s="79">
        <v>29.95</v>
      </c>
      <c r="M106" s="77">
        <v>245</v>
      </c>
      <c r="N106" s="78">
        <f t="shared" si="20"/>
        <v>78</v>
      </c>
      <c r="O106" s="79">
        <v>50.88</v>
      </c>
      <c r="P106" s="77">
        <v>244</v>
      </c>
      <c r="Q106" s="78">
        <f t="shared" si="21"/>
        <v>93</v>
      </c>
      <c r="R106" s="79">
        <v>72.959999999999994</v>
      </c>
      <c r="S106" s="77">
        <v>245</v>
      </c>
      <c r="T106" s="78">
        <f t="shared" si="22"/>
        <v>106</v>
      </c>
      <c r="U106" s="79">
        <v>171.26</v>
      </c>
      <c r="V106" s="80">
        <v>244</v>
      </c>
      <c r="W106" s="78">
        <f t="shared" si="23"/>
        <v>100</v>
      </c>
    </row>
    <row r="107" spans="1:23" s="66" customFormat="1" ht="18" customHeight="1">
      <c r="A107" s="67" t="s">
        <v>125</v>
      </c>
      <c r="B107" s="68">
        <v>60.69</v>
      </c>
      <c r="C107" s="69">
        <v>26.41</v>
      </c>
      <c r="D107" s="69">
        <v>56.76</v>
      </c>
      <c r="E107" s="70">
        <v>97</v>
      </c>
      <c r="F107" s="71">
        <f t="shared" si="18"/>
        <v>51</v>
      </c>
      <c r="G107" s="72">
        <v>30.86</v>
      </c>
      <c r="H107" s="69">
        <v>5.9</v>
      </c>
      <c r="I107" s="69">
        <v>36.76</v>
      </c>
      <c r="J107" s="70">
        <v>97</v>
      </c>
      <c r="K107" s="71">
        <f t="shared" si="19"/>
        <v>110</v>
      </c>
      <c r="L107" s="72">
        <v>26.65</v>
      </c>
      <c r="M107" s="70">
        <v>96</v>
      </c>
      <c r="N107" s="71">
        <f t="shared" si="20"/>
        <v>98</v>
      </c>
      <c r="O107" s="72">
        <v>50.79</v>
      </c>
      <c r="P107" s="70">
        <v>97</v>
      </c>
      <c r="Q107" s="71">
        <f t="shared" si="21"/>
        <v>94</v>
      </c>
      <c r="R107" s="72">
        <v>81.510000000000005</v>
      </c>
      <c r="S107" s="70">
        <v>97</v>
      </c>
      <c r="T107" s="71">
        <f t="shared" si="22"/>
        <v>46</v>
      </c>
      <c r="U107" s="72">
        <v>170.68</v>
      </c>
      <c r="V107" s="73">
        <v>97</v>
      </c>
      <c r="W107" s="71">
        <f t="shared" si="23"/>
        <v>101</v>
      </c>
    </row>
    <row r="108" spans="1:23" s="66" customFormat="1" ht="18" customHeight="1">
      <c r="A108" s="67" t="s">
        <v>318</v>
      </c>
      <c r="B108" s="68">
        <v>56.74</v>
      </c>
      <c r="C108" s="69">
        <v>24.31</v>
      </c>
      <c r="D108" s="69">
        <v>52.68</v>
      </c>
      <c r="E108" s="70">
        <v>461</v>
      </c>
      <c r="F108" s="71">
        <f t="shared" si="18"/>
        <v>85</v>
      </c>
      <c r="G108" s="72">
        <v>33.14</v>
      </c>
      <c r="H108" s="69">
        <v>6.59</v>
      </c>
      <c r="I108" s="69">
        <v>39.72</v>
      </c>
      <c r="J108" s="70">
        <v>458</v>
      </c>
      <c r="K108" s="71">
        <f t="shared" si="19"/>
        <v>99</v>
      </c>
      <c r="L108" s="72">
        <v>25.07</v>
      </c>
      <c r="M108" s="70">
        <v>449</v>
      </c>
      <c r="N108" s="71">
        <f t="shared" si="20"/>
        <v>107</v>
      </c>
      <c r="O108" s="72">
        <v>49.99</v>
      </c>
      <c r="P108" s="70">
        <v>450</v>
      </c>
      <c r="Q108" s="71">
        <f t="shared" si="21"/>
        <v>103</v>
      </c>
      <c r="R108" s="72">
        <v>76.709999999999994</v>
      </c>
      <c r="S108" s="70">
        <v>456</v>
      </c>
      <c r="T108" s="71">
        <f t="shared" si="22"/>
        <v>79</v>
      </c>
      <c r="U108" s="72">
        <v>167.9</v>
      </c>
      <c r="V108" s="73">
        <v>450</v>
      </c>
      <c r="W108" s="71">
        <f t="shared" si="23"/>
        <v>102</v>
      </c>
    </row>
    <row r="109" spans="1:23" s="66" customFormat="1" ht="18" customHeight="1">
      <c r="A109" s="67" t="s">
        <v>150</v>
      </c>
      <c r="B109" s="68">
        <v>53.9</v>
      </c>
      <c r="C109" s="69">
        <v>25.93</v>
      </c>
      <c r="D109" s="69">
        <v>52.87</v>
      </c>
      <c r="E109" s="70">
        <v>123</v>
      </c>
      <c r="F109" s="71">
        <f t="shared" si="18"/>
        <v>83</v>
      </c>
      <c r="G109" s="72">
        <v>30.83</v>
      </c>
      <c r="H109" s="69">
        <v>6.27</v>
      </c>
      <c r="I109" s="69">
        <v>37.1</v>
      </c>
      <c r="J109" s="70">
        <v>122</v>
      </c>
      <c r="K109" s="71">
        <f t="shared" si="19"/>
        <v>108</v>
      </c>
      <c r="L109" s="72">
        <v>26.37</v>
      </c>
      <c r="M109" s="70">
        <v>124</v>
      </c>
      <c r="N109" s="71">
        <f t="shared" si="20"/>
        <v>99</v>
      </c>
      <c r="O109" s="72">
        <v>51.7</v>
      </c>
      <c r="P109" s="70">
        <v>124</v>
      </c>
      <c r="Q109" s="71">
        <f t="shared" si="21"/>
        <v>89</v>
      </c>
      <c r="R109" s="72">
        <v>73.489999999999995</v>
      </c>
      <c r="S109" s="70">
        <v>122</v>
      </c>
      <c r="T109" s="71">
        <f t="shared" si="22"/>
        <v>103</v>
      </c>
      <c r="U109" s="72">
        <v>167.02</v>
      </c>
      <c r="V109" s="73">
        <v>124</v>
      </c>
      <c r="W109" s="71">
        <f t="shared" si="23"/>
        <v>103</v>
      </c>
    </row>
    <row r="110" spans="1:23" s="66" customFormat="1" ht="18" customHeight="1">
      <c r="A110" s="67" t="s">
        <v>75</v>
      </c>
      <c r="B110" s="68">
        <v>55.71</v>
      </c>
      <c r="C110" s="69">
        <v>23.87</v>
      </c>
      <c r="D110" s="69">
        <v>51.72</v>
      </c>
      <c r="E110" s="70">
        <v>356</v>
      </c>
      <c r="F110" s="71">
        <f t="shared" si="18"/>
        <v>96</v>
      </c>
      <c r="G110" s="72">
        <v>32.97</v>
      </c>
      <c r="H110" s="69">
        <v>8.67</v>
      </c>
      <c r="I110" s="69">
        <v>41.65</v>
      </c>
      <c r="J110" s="70">
        <v>349</v>
      </c>
      <c r="K110" s="71">
        <f t="shared" si="19"/>
        <v>89</v>
      </c>
      <c r="L110" s="72">
        <v>23.51</v>
      </c>
      <c r="M110" s="70">
        <v>354</v>
      </c>
      <c r="N110" s="71">
        <f t="shared" si="20"/>
        <v>112</v>
      </c>
      <c r="O110" s="72">
        <v>49.01</v>
      </c>
      <c r="P110" s="70">
        <v>235</v>
      </c>
      <c r="Q110" s="71">
        <f t="shared" si="21"/>
        <v>106</v>
      </c>
      <c r="R110" s="72">
        <v>70.739999999999995</v>
      </c>
      <c r="S110" s="70">
        <v>351</v>
      </c>
      <c r="T110" s="71">
        <f t="shared" si="22"/>
        <v>118</v>
      </c>
      <c r="U110" s="72">
        <v>162.97999999999999</v>
      </c>
      <c r="V110" s="73">
        <v>235</v>
      </c>
      <c r="W110" s="71">
        <f t="shared" si="23"/>
        <v>104</v>
      </c>
    </row>
    <row r="111" spans="1:23" s="66" customFormat="1" ht="18" customHeight="1" thickBot="1">
      <c r="A111" s="74" t="s">
        <v>98</v>
      </c>
      <c r="B111" s="75">
        <v>57.1</v>
      </c>
      <c r="C111" s="76">
        <v>23.22</v>
      </c>
      <c r="D111" s="76">
        <v>51.77</v>
      </c>
      <c r="E111" s="77">
        <v>69</v>
      </c>
      <c r="F111" s="78">
        <f t="shared" si="18"/>
        <v>95</v>
      </c>
      <c r="G111" s="79">
        <v>30.9</v>
      </c>
      <c r="H111" s="76">
        <v>5.62</v>
      </c>
      <c r="I111" s="76">
        <v>36.51</v>
      </c>
      <c r="J111" s="77">
        <v>68</v>
      </c>
      <c r="K111" s="78">
        <f t="shared" si="19"/>
        <v>112</v>
      </c>
      <c r="L111" s="79">
        <v>25.25</v>
      </c>
      <c r="M111" s="77">
        <v>69</v>
      </c>
      <c r="N111" s="78">
        <f t="shared" si="20"/>
        <v>105</v>
      </c>
      <c r="O111" s="79">
        <v>49.18</v>
      </c>
      <c r="P111" s="77">
        <v>69</v>
      </c>
      <c r="Q111" s="78">
        <f t="shared" si="21"/>
        <v>104</v>
      </c>
      <c r="R111" s="79">
        <v>78.12</v>
      </c>
      <c r="S111" s="77">
        <v>68</v>
      </c>
      <c r="T111" s="78">
        <f t="shared" si="22"/>
        <v>66</v>
      </c>
      <c r="U111" s="79">
        <v>162.18</v>
      </c>
      <c r="V111" s="80">
        <v>69</v>
      </c>
      <c r="W111" s="78">
        <f t="shared" si="23"/>
        <v>105</v>
      </c>
    </row>
    <row r="112" spans="1:23" s="66" customFormat="1" ht="18" customHeight="1">
      <c r="A112" s="67" t="s">
        <v>67</v>
      </c>
      <c r="B112" s="68">
        <v>55.91</v>
      </c>
      <c r="C112" s="69">
        <v>22.15</v>
      </c>
      <c r="D112" s="69">
        <v>50.11</v>
      </c>
      <c r="E112" s="70">
        <v>39</v>
      </c>
      <c r="F112" s="71">
        <f t="shared" si="18"/>
        <v>108</v>
      </c>
      <c r="G112" s="72">
        <v>33.409999999999997</v>
      </c>
      <c r="H112" s="69">
        <v>8.8800000000000008</v>
      </c>
      <c r="I112" s="69">
        <v>42.29</v>
      </c>
      <c r="J112" s="70">
        <v>39</v>
      </c>
      <c r="K112" s="71">
        <f t="shared" si="19"/>
        <v>85</v>
      </c>
      <c r="L112" s="72">
        <v>26</v>
      </c>
      <c r="M112" s="70">
        <v>39</v>
      </c>
      <c r="N112" s="71">
        <f t="shared" si="20"/>
        <v>101</v>
      </c>
      <c r="O112" s="72">
        <v>43.31</v>
      </c>
      <c r="P112" s="70">
        <v>37</v>
      </c>
      <c r="Q112" s="71">
        <f t="shared" si="21"/>
        <v>126</v>
      </c>
      <c r="R112" s="72">
        <v>67.489999999999995</v>
      </c>
      <c r="S112" s="70">
        <v>39</v>
      </c>
      <c r="T112" s="71">
        <f t="shared" si="22"/>
        <v>126</v>
      </c>
      <c r="U112" s="72">
        <v>161.13999999999999</v>
      </c>
      <c r="V112" s="73">
        <v>37</v>
      </c>
      <c r="W112" s="71">
        <f t="shared" si="23"/>
        <v>106</v>
      </c>
    </row>
    <row r="113" spans="1:23" s="66" customFormat="1" ht="18" customHeight="1">
      <c r="A113" s="67" t="s">
        <v>94</v>
      </c>
      <c r="B113" s="68">
        <v>58</v>
      </c>
      <c r="C113" s="69">
        <v>21.66</v>
      </c>
      <c r="D113" s="69">
        <v>50.66</v>
      </c>
      <c r="E113" s="70">
        <v>383</v>
      </c>
      <c r="F113" s="71">
        <f t="shared" si="18"/>
        <v>103</v>
      </c>
      <c r="G113" s="72">
        <v>31.34</v>
      </c>
      <c r="H113" s="69">
        <v>8.2899999999999991</v>
      </c>
      <c r="I113" s="69">
        <v>39.619999999999997</v>
      </c>
      <c r="J113" s="70">
        <v>381</v>
      </c>
      <c r="K113" s="71">
        <f t="shared" si="19"/>
        <v>100</v>
      </c>
      <c r="L113" s="72">
        <v>23.93</v>
      </c>
      <c r="M113" s="70">
        <v>379</v>
      </c>
      <c r="N113" s="71">
        <f t="shared" si="20"/>
        <v>111</v>
      </c>
      <c r="O113" s="72">
        <v>47.2</v>
      </c>
      <c r="P113" s="70">
        <v>381</v>
      </c>
      <c r="Q113" s="71">
        <f t="shared" si="21"/>
        <v>115</v>
      </c>
      <c r="R113" s="72">
        <v>74.489999999999995</v>
      </c>
      <c r="S113" s="70">
        <v>383</v>
      </c>
      <c r="T113" s="71">
        <f t="shared" si="22"/>
        <v>93</v>
      </c>
      <c r="U113" s="72">
        <v>160.72</v>
      </c>
      <c r="V113" s="73">
        <v>381</v>
      </c>
      <c r="W113" s="71">
        <f t="shared" si="23"/>
        <v>107</v>
      </c>
    </row>
    <row r="114" spans="1:23" s="66" customFormat="1" ht="18" customHeight="1">
      <c r="A114" s="67" t="s">
        <v>297</v>
      </c>
      <c r="B114" s="68">
        <v>52.2</v>
      </c>
      <c r="C114" s="69">
        <v>17</v>
      </c>
      <c r="D114" s="69">
        <v>43.1</v>
      </c>
      <c r="E114" s="70">
        <v>2</v>
      </c>
      <c r="F114" s="71">
        <f t="shared" si="18"/>
        <v>135</v>
      </c>
      <c r="G114" s="72">
        <v>39</v>
      </c>
      <c r="H114" s="69">
        <v>9.5</v>
      </c>
      <c r="I114" s="69">
        <v>48.5</v>
      </c>
      <c r="J114" s="70">
        <v>2</v>
      </c>
      <c r="K114" s="71">
        <f t="shared" si="19"/>
        <v>47</v>
      </c>
      <c r="L114" s="72">
        <v>22.5</v>
      </c>
      <c r="M114" s="70">
        <v>2</v>
      </c>
      <c r="N114" s="71">
        <f t="shared" si="20"/>
        <v>118</v>
      </c>
      <c r="O114" s="72">
        <v>45.2</v>
      </c>
      <c r="P114" s="70">
        <v>2</v>
      </c>
      <c r="Q114" s="71">
        <f t="shared" si="21"/>
        <v>120</v>
      </c>
      <c r="R114" s="72">
        <v>64</v>
      </c>
      <c r="S114" s="70">
        <v>2</v>
      </c>
      <c r="T114" s="71">
        <f t="shared" si="22"/>
        <v>130</v>
      </c>
      <c r="U114" s="72">
        <v>159.30000000000001</v>
      </c>
      <c r="V114" s="73">
        <v>2</v>
      </c>
      <c r="W114" s="71">
        <f t="shared" si="23"/>
        <v>108</v>
      </c>
    </row>
    <row r="115" spans="1:23" s="66" customFormat="1" ht="18" customHeight="1">
      <c r="A115" s="67" t="s">
        <v>83</v>
      </c>
      <c r="B115" s="68">
        <v>53.84</v>
      </c>
      <c r="C115" s="69">
        <v>25.35</v>
      </c>
      <c r="D115" s="69">
        <v>52.27</v>
      </c>
      <c r="E115" s="70">
        <v>393</v>
      </c>
      <c r="F115" s="71">
        <f t="shared" si="18"/>
        <v>89</v>
      </c>
      <c r="G115" s="72">
        <v>30.21</v>
      </c>
      <c r="H115" s="69">
        <v>5.17</v>
      </c>
      <c r="I115" s="69">
        <v>35.380000000000003</v>
      </c>
      <c r="J115" s="70">
        <v>390</v>
      </c>
      <c r="K115" s="71">
        <f t="shared" si="19"/>
        <v>116</v>
      </c>
      <c r="L115" s="72">
        <v>23.27</v>
      </c>
      <c r="M115" s="70">
        <v>388</v>
      </c>
      <c r="N115" s="71">
        <f t="shared" si="20"/>
        <v>114</v>
      </c>
      <c r="O115" s="72">
        <v>47.45</v>
      </c>
      <c r="P115" s="70">
        <v>379</v>
      </c>
      <c r="Q115" s="71">
        <f t="shared" si="21"/>
        <v>110</v>
      </c>
      <c r="R115" s="72">
        <v>71.33</v>
      </c>
      <c r="S115" s="70">
        <v>387</v>
      </c>
      <c r="T115" s="71">
        <f t="shared" si="22"/>
        <v>115</v>
      </c>
      <c r="U115" s="72">
        <v>158.9</v>
      </c>
      <c r="V115" s="73">
        <v>379</v>
      </c>
      <c r="W115" s="71">
        <f t="shared" si="23"/>
        <v>109</v>
      </c>
    </row>
    <row r="116" spans="1:23" s="66" customFormat="1" ht="18" customHeight="1" thickBot="1">
      <c r="A116" s="74" t="s">
        <v>81</v>
      </c>
      <c r="B116" s="75">
        <v>57.97</v>
      </c>
      <c r="C116" s="76">
        <v>20.21</v>
      </c>
      <c r="D116" s="76">
        <v>49.19</v>
      </c>
      <c r="E116" s="77">
        <v>139</v>
      </c>
      <c r="F116" s="78">
        <f t="shared" si="18"/>
        <v>115</v>
      </c>
      <c r="G116" s="79">
        <v>27.84</v>
      </c>
      <c r="H116" s="76">
        <v>5.12</v>
      </c>
      <c r="I116" s="76">
        <v>32.96</v>
      </c>
      <c r="J116" s="77">
        <v>138</v>
      </c>
      <c r="K116" s="78">
        <f t="shared" si="19"/>
        <v>123</v>
      </c>
      <c r="L116" s="79">
        <v>26.72</v>
      </c>
      <c r="M116" s="77">
        <v>137</v>
      </c>
      <c r="N116" s="78">
        <f t="shared" si="20"/>
        <v>97</v>
      </c>
      <c r="O116" s="79">
        <v>50.21</v>
      </c>
      <c r="P116" s="77">
        <v>138</v>
      </c>
      <c r="Q116" s="78">
        <f t="shared" si="21"/>
        <v>100</v>
      </c>
      <c r="R116" s="79">
        <v>74.47</v>
      </c>
      <c r="S116" s="77">
        <v>139</v>
      </c>
      <c r="T116" s="78">
        <f t="shared" si="22"/>
        <v>94</v>
      </c>
      <c r="U116" s="79">
        <v>158.83000000000001</v>
      </c>
      <c r="V116" s="80">
        <v>138</v>
      </c>
      <c r="W116" s="78">
        <f t="shared" si="23"/>
        <v>110</v>
      </c>
    </row>
    <row r="117" spans="1:23" s="66" customFormat="1" ht="18" customHeight="1">
      <c r="A117" s="67" t="s">
        <v>287</v>
      </c>
      <c r="B117" s="68">
        <v>52.04</v>
      </c>
      <c r="C117" s="69">
        <v>23.73</v>
      </c>
      <c r="D117" s="69">
        <v>49.76</v>
      </c>
      <c r="E117" s="70">
        <v>169</v>
      </c>
      <c r="F117" s="71">
        <f t="shared" si="18"/>
        <v>111</v>
      </c>
      <c r="G117" s="72">
        <v>30.91</v>
      </c>
      <c r="H117" s="69">
        <v>5.78</v>
      </c>
      <c r="I117" s="69">
        <v>36.69</v>
      </c>
      <c r="J117" s="70">
        <v>169</v>
      </c>
      <c r="K117" s="71">
        <f t="shared" si="19"/>
        <v>111</v>
      </c>
      <c r="L117" s="72">
        <v>24.63</v>
      </c>
      <c r="M117" s="70">
        <v>168</v>
      </c>
      <c r="N117" s="71">
        <f t="shared" si="20"/>
        <v>108</v>
      </c>
      <c r="O117" s="72">
        <v>47.44</v>
      </c>
      <c r="P117" s="70">
        <v>168</v>
      </c>
      <c r="Q117" s="71">
        <f t="shared" si="21"/>
        <v>111</v>
      </c>
      <c r="R117" s="72">
        <v>71.680000000000007</v>
      </c>
      <c r="S117" s="70">
        <v>169</v>
      </c>
      <c r="T117" s="71">
        <f t="shared" si="22"/>
        <v>112</v>
      </c>
      <c r="U117" s="72">
        <v>158.68</v>
      </c>
      <c r="V117" s="73">
        <v>168</v>
      </c>
      <c r="W117" s="71">
        <f t="shared" si="23"/>
        <v>111</v>
      </c>
    </row>
    <row r="118" spans="1:23" s="66" customFormat="1" ht="18" customHeight="1">
      <c r="A118" s="67" t="s">
        <v>319</v>
      </c>
      <c r="B118" s="68">
        <v>56.85</v>
      </c>
      <c r="C118" s="69">
        <v>22.34</v>
      </c>
      <c r="D118" s="69">
        <v>50.77</v>
      </c>
      <c r="E118" s="70">
        <v>105</v>
      </c>
      <c r="F118" s="71">
        <f t="shared" si="18"/>
        <v>101</v>
      </c>
      <c r="G118" s="72">
        <v>28.13</v>
      </c>
      <c r="H118" s="69">
        <v>5.56</v>
      </c>
      <c r="I118" s="69">
        <v>33.68</v>
      </c>
      <c r="J118" s="70">
        <v>104</v>
      </c>
      <c r="K118" s="71">
        <f t="shared" si="19"/>
        <v>120</v>
      </c>
      <c r="L118" s="72">
        <v>23.19</v>
      </c>
      <c r="M118" s="70">
        <v>103</v>
      </c>
      <c r="N118" s="71">
        <f t="shared" si="20"/>
        <v>115</v>
      </c>
      <c r="O118" s="72">
        <v>50.63</v>
      </c>
      <c r="P118" s="70">
        <v>104</v>
      </c>
      <c r="Q118" s="71">
        <f t="shared" si="21"/>
        <v>96</v>
      </c>
      <c r="R118" s="72">
        <v>73.81</v>
      </c>
      <c r="S118" s="70">
        <v>105</v>
      </c>
      <c r="T118" s="71">
        <f t="shared" si="22"/>
        <v>100</v>
      </c>
      <c r="U118" s="72">
        <v>158.05000000000001</v>
      </c>
      <c r="V118" s="73">
        <v>104</v>
      </c>
      <c r="W118" s="71">
        <f t="shared" si="23"/>
        <v>112</v>
      </c>
    </row>
    <row r="119" spans="1:23" s="66" customFormat="1" ht="18" customHeight="1">
      <c r="A119" s="67" t="s">
        <v>311</v>
      </c>
      <c r="B119" s="68">
        <v>55.79</v>
      </c>
      <c r="C119" s="69">
        <v>22.09</v>
      </c>
      <c r="D119" s="69">
        <v>49.99</v>
      </c>
      <c r="E119" s="70">
        <v>433</v>
      </c>
      <c r="F119" s="71">
        <f t="shared" si="18"/>
        <v>109</v>
      </c>
      <c r="G119" s="72">
        <v>32.409999999999997</v>
      </c>
      <c r="H119" s="69">
        <v>5.59</v>
      </c>
      <c r="I119" s="69">
        <v>38</v>
      </c>
      <c r="J119" s="70">
        <v>420</v>
      </c>
      <c r="K119" s="71">
        <f t="shared" si="19"/>
        <v>106</v>
      </c>
      <c r="L119" s="72">
        <v>24.04</v>
      </c>
      <c r="M119" s="70">
        <v>400</v>
      </c>
      <c r="N119" s="71">
        <f t="shared" si="20"/>
        <v>110</v>
      </c>
      <c r="O119" s="72">
        <v>47.25</v>
      </c>
      <c r="P119" s="70">
        <v>407</v>
      </c>
      <c r="Q119" s="71">
        <f t="shared" si="21"/>
        <v>114</v>
      </c>
      <c r="R119" s="72">
        <v>72.72</v>
      </c>
      <c r="S119" s="70">
        <v>407</v>
      </c>
      <c r="T119" s="71">
        <f t="shared" si="22"/>
        <v>109</v>
      </c>
      <c r="U119" s="72">
        <v>157.37</v>
      </c>
      <c r="V119" s="73">
        <v>407</v>
      </c>
      <c r="W119" s="71">
        <f t="shared" si="23"/>
        <v>113</v>
      </c>
    </row>
    <row r="120" spans="1:23" s="66" customFormat="1" ht="18" customHeight="1">
      <c r="A120" s="67" t="s">
        <v>133</v>
      </c>
      <c r="B120" s="68">
        <v>54.79</v>
      </c>
      <c r="C120" s="69">
        <v>19.690000000000001</v>
      </c>
      <c r="D120" s="69">
        <v>47.08</v>
      </c>
      <c r="E120" s="70">
        <v>109</v>
      </c>
      <c r="F120" s="71">
        <f t="shared" si="18"/>
        <v>127</v>
      </c>
      <c r="G120" s="72">
        <v>27.9</v>
      </c>
      <c r="H120" s="69">
        <v>3.81</v>
      </c>
      <c r="I120" s="69">
        <v>31.71</v>
      </c>
      <c r="J120" s="70">
        <v>108</v>
      </c>
      <c r="K120" s="71">
        <f t="shared" si="19"/>
        <v>126</v>
      </c>
      <c r="L120" s="72">
        <v>25.23</v>
      </c>
      <c r="M120" s="70">
        <v>104</v>
      </c>
      <c r="N120" s="71">
        <f t="shared" si="20"/>
        <v>106</v>
      </c>
      <c r="O120" s="72">
        <v>52.06</v>
      </c>
      <c r="P120" s="70">
        <v>104</v>
      </c>
      <c r="Q120" s="71">
        <f t="shared" si="21"/>
        <v>87</v>
      </c>
      <c r="R120" s="72">
        <v>74.69</v>
      </c>
      <c r="S120" s="70">
        <v>108</v>
      </c>
      <c r="T120" s="71">
        <f t="shared" si="22"/>
        <v>92</v>
      </c>
      <c r="U120" s="72">
        <v>157.21</v>
      </c>
      <c r="V120" s="73">
        <v>104</v>
      </c>
      <c r="W120" s="71">
        <f t="shared" si="23"/>
        <v>114</v>
      </c>
    </row>
    <row r="121" spans="1:23" s="66" customFormat="1" ht="18" customHeight="1" thickBot="1">
      <c r="A121" s="74" t="s">
        <v>140</v>
      </c>
      <c r="B121" s="75">
        <v>54.9</v>
      </c>
      <c r="C121" s="76">
        <v>15.7</v>
      </c>
      <c r="D121" s="76">
        <v>43.15</v>
      </c>
      <c r="E121" s="77">
        <v>100</v>
      </c>
      <c r="F121" s="78">
        <f t="shared" si="18"/>
        <v>134</v>
      </c>
      <c r="G121" s="79">
        <v>32.67</v>
      </c>
      <c r="H121" s="76">
        <v>3.24</v>
      </c>
      <c r="I121" s="76">
        <v>35.9</v>
      </c>
      <c r="J121" s="77">
        <v>99</v>
      </c>
      <c r="K121" s="78">
        <f t="shared" si="19"/>
        <v>114</v>
      </c>
      <c r="L121" s="79">
        <v>31.12</v>
      </c>
      <c r="M121" s="77">
        <v>99</v>
      </c>
      <c r="N121" s="78">
        <f t="shared" si="20"/>
        <v>68</v>
      </c>
      <c r="O121" s="79">
        <v>48.55</v>
      </c>
      <c r="P121" s="77">
        <v>98</v>
      </c>
      <c r="Q121" s="78">
        <f t="shared" si="21"/>
        <v>108</v>
      </c>
      <c r="R121" s="79">
        <v>68.099999999999994</v>
      </c>
      <c r="S121" s="77">
        <v>101</v>
      </c>
      <c r="T121" s="78">
        <f t="shared" si="22"/>
        <v>124</v>
      </c>
      <c r="U121" s="79">
        <v>157.13999999999999</v>
      </c>
      <c r="V121" s="80">
        <v>98</v>
      </c>
      <c r="W121" s="78">
        <f t="shared" si="23"/>
        <v>115</v>
      </c>
    </row>
    <row r="122" spans="1:23" s="66" customFormat="1" ht="18" customHeight="1">
      <c r="A122" s="67" t="s">
        <v>76</v>
      </c>
      <c r="B122" s="68">
        <v>56.71</v>
      </c>
      <c r="C122" s="69">
        <v>19.57</v>
      </c>
      <c r="D122" s="69">
        <v>47.92</v>
      </c>
      <c r="E122" s="70">
        <v>276</v>
      </c>
      <c r="F122" s="71">
        <f t="shared" si="18"/>
        <v>125</v>
      </c>
      <c r="G122" s="72">
        <v>29.57</v>
      </c>
      <c r="H122" s="69">
        <v>4.03</v>
      </c>
      <c r="I122" s="69">
        <v>33.6</v>
      </c>
      <c r="J122" s="70">
        <v>274</v>
      </c>
      <c r="K122" s="71">
        <f t="shared" si="19"/>
        <v>121</v>
      </c>
      <c r="L122" s="72">
        <v>25.65</v>
      </c>
      <c r="M122" s="70">
        <v>271</v>
      </c>
      <c r="N122" s="71">
        <f t="shared" si="20"/>
        <v>103</v>
      </c>
      <c r="O122" s="72">
        <v>48.44</v>
      </c>
      <c r="P122" s="70">
        <v>266</v>
      </c>
      <c r="Q122" s="71">
        <f t="shared" si="21"/>
        <v>109</v>
      </c>
      <c r="R122" s="72">
        <v>75.84</v>
      </c>
      <c r="S122" s="70">
        <v>269</v>
      </c>
      <c r="T122" s="71">
        <f t="shared" si="22"/>
        <v>85</v>
      </c>
      <c r="U122" s="72">
        <v>155.59</v>
      </c>
      <c r="V122" s="73">
        <v>266</v>
      </c>
      <c r="W122" s="71">
        <f t="shared" si="23"/>
        <v>116</v>
      </c>
    </row>
    <row r="123" spans="1:23" s="66" customFormat="1" ht="18" customHeight="1">
      <c r="A123" s="67" t="s">
        <v>294</v>
      </c>
      <c r="B123" s="68">
        <v>54.31</v>
      </c>
      <c r="C123" s="69">
        <v>19.420000000000002</v>
      </c>
      <c r="D123" s="69">
        <v>46.58</v>
      </c>
      <c r="E123" s="70">
        <v>260</v>
      </c>
      <c r="F123" s="71">
        <f t="shared" si="18"/>
        <v>129</v>
      </c>
      <c r="G123" s="72">
        <v>28.71</v>
      </c>
      <c r="H123" s="69">
        <v>6.3</v>
      </c>
      <c r="I123" s="69">
        <v>35.01</v>
      </c>
      <c r="J123" s="70">
        <v>256</v>
      </c>
      <c r="K123" s="71">
        <f t="shared" si="19"/>
        <v>118</v>
      </c>
      <c r="L123" s="72">
        <v>25.48</v>
      </c>
      <c r="M123" s="70">
        <v>257</v>
      </c>
      <c r="N123" s="71">
        <f t="shared" si="20"/>
        <v>104</v>
      </c>
      <c r="O123" s="72">
        <v>47.08</v>
      </c>
      <c r="P123" s="70">
        <v>247</v>
      </c>
      <c r="Q123" s="71">
        <f t="shared" si="21"/>
        <v>116</v>
      </c>
      <c r="R123" s="72">
        <v>73.5</v>
      </c>
      <c r="S123" s="70">
        <v>257</v>
      </c>
      <c r="T123" s="71">
        <f t="shared" si="22"/>
        <v>101</v>
      </c>
      <c r="U123" s="72">
        <v>154.44999999999999</v>
      </c>
      <c r="V123" s="73">
        <v>247</v>
      </c>
      <c r="W123" s="71">
        <f t="shared" si="23"/>
        <v>117</v>
      </c>
    </row>
    <row r="124" spans="1:23" s="66" customFormat="1" ht="18" customHeight="1">
      <c r="A124" s="67" t="s">
        <v>77</v>
      </c>
      <c r="B124" s="68">
        <v>56.08</v>
      </c>
      <c r="C124" s="69">
        <v>24.35</v>
      </c>
      <c r="D124" s="69">
        <v>52.39</v>
      </c>
      <c r="E124" s="70">
        <v>51</v>
      </c>
      <c r="F124" s="71">
        <f t="shared" si="18"/>
        <v>87</v>
      </c>
      <c r="G124" s="72">
        <v>27.45</v>
      </c>
      <c r="H124" s="69">
        <v>5.36</v>
      </c>
      <c r="I124" s="69">
        <v>32.81</v>
      </c>
      <c r="J124" s="70">
        <v>51</v>
      </c>
      <c r="K124" s="71">
        <f t="shared" si="19"/>
        <v>124</v>
      </c>
      <c r="L124" s="72">
        <v>23.47</v>
      </c>
      <c r="M124" s="70">
        <v>51</v>
      </c>
      <c r="N124" s="71">
        <f t="shared" si="20"/>
        <v>113</v>
      </c>
      <c r="O124" s="72">
        <v>44.25</v>
      </c>
      <c r="P124" s="70">
        <v>50</v>
      </c>
      <c r="Q124" s="71">
        <f t="shared" si="21"/>
        <v>122</v>
      </c>
      <c r="R124" s="72">
        <v>68</v>
      </c>
      <c r="S124" s="70">
        <v>51</v>
      </c>
      <c r="T124" s="71">
        <f t="shared" si="22"/>
        <v>125</v>
      </c>
      <c r="U124" s="72">
        <v>154.29</v>
      </c>
      <c r="V124" s="73">
        <v>50</v>
      </c>
      <c r="W124" s="71">
        <f t="shared" si="23"/>
        <v>118</v>
      </c>
    </row>
    <row r="125" spans="1:23" s="66" customFormat="1" ht="18" customHeight="1">
      <c r="A125" s="67" t="s">
        <v>121</v>
      </c>
      <c r="B125" s="68">
        <v>55.04</v>
      </c>
      <c r="C125" s="69">
        <v>25.52</v>
      </c>
      <c r="D125" s="69">
        <v>53.04</v>
      </c>
      <c r="E125" s="70">
        <v>81</v>
      </c>
      <c r="F125" s="71">
        <f t="shared" si="18"/>
        <v>82</v>
      </c>
      <c r="G125" s="72">
        <v>27.83</v>
      </c>
      <c r="H125" s="69">
        <v>5.64</v>
      </c>
      <c r="I125" s="69">
        <v>33.47</v>
      </c>
      <c r="J125" s="70">
        <v>80</v>
      </c>
      <c r="K125" s="71">
        <f t="shared" si="19"/>
        <v>122</v>
      </c>
      <c r="L125" s="72">
        <v>21.67</v>
      </c>
      <c r="M125" s="70">
        <v>78</v>
      </c>
      <c r="N125" s="71">
        <f t="shared" si="20"/>
        <v>121</v>
      </c>
      <c r="O125" s="72">
        <v>44.05</v>
      </c>
      <c r="P125" s="70">
        <v>77</v>
      </c>
      <c r="Q125" s="71">
        <f t="shared" si="21"/>
        <v>123</v>
      </c>
      <c r="R125" s="72">
        <v>70.650000000000006</v>
      </c>
      <c r="S125" s="70">
        <v>80</v>
      </c>
      <c r="T125" s="71">
        <f t="shared" si="22"/>
        <v>119</v>
      </c>
      <c r="U125" s="72">
        <v>152.44999999999999</v>
      </c>
      <c r="V125" s="73">
        <v>77</v>
      </c>
      <c r="W125" s="71">
        <f t="shared" si="23"/>
        <v>119</v>
      </c>
    </row>
    <row r="126" spans="1:23" s="66" customFormat="1" ht="18" customHeight="1" thickBot="1">
      <c r="A126" s="74" t="s">
        <v>124</v>
      </c>
      <c r="B126" s="75">
        <v>55.59</v>
      </c>
      <c r="C126" s="76">
        <v>21.25</v>
      </c>
      <c r="D126" s="76">
        <v>49.04</v>
      </c>
      <c r="E126" s="77">
        <v>126</v>
      </c>
      <c r="F126" s="78">
        <f t="shared" si="18"/>
        <v>117</v>
      </c>
      <c r="G126" s="79">
        <v>26.96</v>
      </c>
      <c r="H126" s="76">
        <v>5.08</v>
      </c>
      <c r="I126" s="76">
        <v>32.04</v>
      </c>
      <c r="J126" s="77">
        <v>125</v>
      </c>
      <c r="K126" s="78">
        <f t="shared" si="19"/>
        <v>125</v>
      </c>
      <c r="L126" s="79">
        <v>22.24</v>
      </c>
      <c r="M126" s="77">
        <v>120</v>
      </c>
      <c r="N126" s="78">
        <f t="shared" si="20"/>
        <v>119</v>
      </c>
      <c r="O126" s="79">
        <v>47.42</v>
      </c>
      <c r="P126" s="77">
        <v>123</v>
      </c>
      <c r="Q126" s="78">
        <f t="shared" si="21"/>
        <v>113</v>
      </c>
      <c r="R126" s="79">
        <v>72.16</v>
      </c>
      <c r="S126" s="77">
        <v>126</v>
      </c>
      <c r="T126" s="78">
        <f t="shared" si="22"/>
        <v>110</v>
      </c>
      <c r="U126" s="79">
        <v>149.31</v>
      </c>
      <c r="V126" s="80">
        <v>123</v>
      </c>
      <c r="W126" s="78">
        <f t="shared" si="23"/>
        <v>120</v>
      </c>
    </row>
    <row r="127" spans="1:23" s="66" customFormat="1" ht="18" customHeight="1">
      <c r="A127" s="67" t="s">
        <v>148</v>
      </c>
      <c r="B127" s="68">
        <v>52</v>
      </c>
      <c r="C127" s="69">
        <v>22.07</v>
      </c>
      <c r="D127" s="69">
        <v>48.07</v>
      </c>
      <c r="E127" s="70">
        <v>179</v>
      </c>
      <c r="F127" s="71">
        <f t="shared" si="18"/>
        <v>124</v>
      </c>
      <c r="G127" s="72">
        <v>27.39</v>
      </c>
      <c r="H127" s="69">
        <v>3.39</v>
      </c>
      <c r="I127" s="69">
        <v>30.77</v>
      </c>
      <c r="J127" s="70">
        <v>173</v>
      </c>
      <c r="K127" s="71">
        <f t="shared" si="19"/>
        <v>128</v>
      </c>
      <c r="L127" s="72">
        <v>22.07</v>
      </c>
      <c r="M127" s="70">
        <v>174</v>
      </c>
      <c r="N127" s="71">
        <f t="shared" si="20"/>
        <v>120</v>
      </c>
      <c r="O127" s="72">
        <v>46.66</v>
      </c>
      <c r="P127" s="70">
        <v>169</v>
      </c>
      <c r="Q127" s="71">
        <f t="shared" si="21"/>
        <v>118</v>
      </c>
      <c r="R127" s="72">
        <v>70.97</v>
      </c>
      <c r="S127" s="70">
        <v>174</v>
      </c>
      <c r="T127" s="71">
        <f t="shared" si="22"/>
        <v>117</v>
      </c>
      <c r="U127" s="72">
        <v>148</v>
      </c>
      <c r="V127" s="73">
        <v>169</v>
      </c>
      <c r="W127" s="71">
        <f t="shared" si="23"/>
        <v>121</v>
      </c>
    </row>
    <row r="128" spans="1:23" s="66" customFormat="1" ht="18" customHeight="1">
      <c r="A128" s="67" t="s">
        <v>100</v>
      </c>
      <c r="B128" s="68">
        <v>50.43</v>
      </c>
      <c r="C128" s="69">
        <v>21.22</v>
      </c>
      <c r="D128" s="69">
        <v>46.43</v>
      </c>
      <c r="E128" s="70">
        <v>88</v>
      </c>
      <c r="F128" s="71">
        <f t="shared" si="18"/>
        <v>130</v>
      </c>
      <c r="G128" s="72">
        <v>24.1</v>
      </c>
      <c r="H128" s="69">
        <v>4.76</v>
      </c>
      <c r="I128" s="69">
        <v>28.86</v>
      </c>
      <c r="J128" s="70">
        <v>88</v>
      </c>
      <c r="K128" s="71">
        <f t="shared" si="19"/>
        <v>133</v>
      </c>
      <c r="L128" s="72">
        <v>20.64</v>
      </c>
      <c r="M128" s="70">
        <v>86</v>
      </c>
      <c r="N128" s="71">
        <f t="shared" si="20"/>
        <v>122</v>
      </c>
      <c r="O128" s="72">
        <v>47.43</v>
      </c>
      <c r="P128" s="70">
        <v>75</v>
      </c>
      <c r="Q128" s="71">
        <f t="shared" si="21"/>
        <v>112</v>
      </c>
      <c r="R128" s="72">
        <v>68.91</v>
      </c>
      <c r="S128" s="70">
        <v>88</v>
      </c>
      <c r="T128" s="71">
        <f t="shared" si="22"/>
        <v>122</v>
      </c>
      <c r="U128" s="72">
        <v>146.69</v>
      </c>
      <c r="V128" s="73">
        <v>75</v>
      </c>
      <c r="W128" s="71">
        <f t="shared" si="23"/>
        <v>122</v>
      </c>
    </row>
    <row r="129" spans="1:23" s="66" customFormat="1" ht="18" customHeight="1">
      <c r="A129" s="67" t="s">
        <v>129</v>
      </c>
      <c r="B129" s="68">
        <v>53.64</v>
      </c>
      <c r="C129" s="69">
        <v>22.02</v>
      </c>
      <c r="D129" s="69">
        <v>48.85</v>
      </c>
      <c r="E129" s="70">
        <v>126</v>
      </c>
      <c r="F129" s="71">
        <f t="shared" si="18"/>
        <v>120</v>
      </c>
      <c r="G129" s="72">
        <v>27.54</v>
      </c>
      <c r="H129" s="69">
        <v>2.75</v>
      </c>
      <c r="I129" s="69">
        <v>30.29</v>
      </c>
      <c r="J129" s="70">
        <v>125</v>
      </c>
      <c r="K129" s="71">
        <f t="shared" si="19"/>
        <v>131</v>
      </c>
      <c r="L129" s="72">
        <v>22.77</v>
      </c>
      <c r="M129" s="70">
        <v>124</v>
      </c>
      <c r="N129" s="71">
        <f t="shared" si="20"/>
        <v>116</v>
      </c>
      <c r="O129" s="72">
        <v>43.79</v>
      </c>
      <c r="P129" s="70">
        <v>124</v>
      </c>
      <c r="Q129" s="71">
        <f t="shared" si="21"/>
        <v>124</v>
      </c>
      <c r="R129" s="72">
        <v>71.12</v>
      </c>
      <c r="S129" s="70">
        <v>125</v>
      </c>
      <c r="T129" s="71">
        <f t="shared" si="22"/>
        <v>116</v>
      </c>
      <c r="U129" s="72">
        <v>146.03</v>
      </c>
      <c r="V129" s="73">
        <v>124</v>
      </c>
      <c r="W129" s="71">
        <f t="shared" si="23"/>
        <v>123</v>
      </c>
    </row>
    <row r="130" spans="1:23" s="66" customFormat="1" ht="18" customHeight="1">
      <c r="A130" s="67" t="s">
        <v>105</v>
      </c>
      <c r="B130" s="68">
        <v>50.75</v>
      </c>
      <c r="C130" s="69">
        <v>23.23</v>
      </c>
      <c r="D130" s="69">
        <v>48.61</v>
      </c>
      <c r="E130" s="70">
        <v>26</v>
      </c>
      <c r="F130" s="71">
        <f t="shared" si="18"/>
        <v>121</v>
      </c>
      <c r="G130" s="72">
        <v>26.92</v>
      </c>
      <c r="H130" s="69">
        <v>3.72</v>
      </c>
      <c r="I130" s="69">
        <v>30.64</v>
      </c>
      <c r="J130" s="70">
        <v>25</v>
      </c>
      <c r="K130" s="71">
        <f t="shared" si="19"/>
        <v>129</v>
      </c>
      <c r="L130" s="72">
        <v>22.72</v>
      </c>
      <c r="M130" s="70">
        <v>25</v>
      </c>
      <c r="N130" s="71">
        <f t="shared" si="20"/>
        <v>117</v>
      </c>
      <c r="O130" s="72">
        <v>41.81</v>
      </c>
      <c r="P130" s="70">
        <v>25</v>
      </c>
      <c r="Q130" s="71">
        <f t="shared" si="21"/>
        <v>131</v>
      </c>
      <c r="R130" s="72">
        <v>73.28</v>
      </c>
      <c r="S130" s="70">
        <v>25</v>
      </c>
      <c r="T130" s="71">
        <f t="shared" si="22"/>
        <v>104</v>
      </c>
      <c r="U130" s="72">
        <v>144.22</v>
      </c>
      <c r="V130" s="73">
        <v>25</v>
      </c>
      <c r="W130" s="71">
        <f t="shared" si="23"/>
        <v>124</v>
      </c>
    </row>
    <row r="131" spans="1:23" s="66" customFormat="1" ht="18" customHeight="1" thickBot="1">
      <c r="A131" s="74" t="s">
        <v>153</v>
      </c>
      <c r="B131" s="75">
        <v>56.37</v>
      </c>
      <c r="C131" s="76">
        <v>22.79</v>
      </c>
      <c r="D131" s="76">
        <v>50.97</v>
      </c>
      <c r="E131" s="77">
        <v>14</v>
      </c>
      <c r="F131" s="78">
        <f t="shared" si="18"/>
        <v>99</v>
      </c>
      <c r="G131" s="79">
        <v>26.69</v>
      </c>
      <c r="H131" s="76">
        <v>4.8099999999999996</v>
      </c>
      <c r="I131" s="76">
        <v>31.5</v>
      </c>
      <c r="J131" s="77">
        <v>13</v>
      </c>
      <c r="K131" s="78">
        <f t="shared" si="19"/>
        <v>127</v>
      </c>
      <c r="L131" s="79">
        <v>19</v>
      </c>
      <c r="M131" s="77">
        <v>13</v>
      </c>
      <c r="N131" s="78">
        <f t="shared" si="20"/>
        <v>125</v>
      </c>
      <c r="O131" s="79">
        <v>46.08</v>
      </c>
      <c r="P131" s="77">
        <v>14</v>
      </c>
      <c r="Q131" s="78">
        <f t="shared" si="21"/>
        <v>119</v>
      </c>
      <c r="R131" s="79">
        <v>71.569999999999993</v>
      </c>
      <c r="S131" s="77">
        <v>14</v>
      </c>
      <c r="T131" s="78">
        <f t="shared" si="22"/>
        <v>114</v>
      </c>
      <c r="U131" s="79">
        <v>143.94</v>
      </c>
      <c r="V131" s="80">
        <v>14</v>
      </c>
      <c r="W131" s="78">
        <f t="shared" si="23"/>
        <v>125</v>
      </c>
    </row>
    <row r="132" spans="1:23" s="66" customFormat="1" ht="18" customHeight="1">
      <c r="A132" s="67" t="s">
        <v>321</v>
      </c>
      <c r="B132" s="68">
        <v>50.17</v>
      </c>
      <c r="C132" s="69">
        <v>20.83</v>
      </c>
      <c r="D132" s="69">
        <v>45.92</v>
      </c>
      <c r="E132" s="70">
        <v>24</v>
      </c>
      <c r="F132" s="71">
        <f t="shared" si="18"/>
        <v>131</v>
      </c>
      <c r="G132" s="72">
        <v>25.64</v>
      </c>
      <c r="H132" s="69">
        <v>3.64</v>
      </c>
      <c r="I132" s="69">
        <v>29.28</v>
      </c>
      <c r="J132" s="70">
        <v>25</v>
      </c>
      <c r="K132" s="71">
        <f t="shared" si="19"/>
        <v>132</v>
      </c>
      <c r="L132" s="72">
        <v>15.71</v>
      </c>
      <c r="M132" s="70">
        <v>21</v>
      </c>
      <c r="N132" s="71">
        <f t="shared" si="20"/>
        <v>132</v>
      </c>
      <c r="O132" s="72">
        <v>44.96</v>
      </c>
      <c r="P132" s="70">
        <v>6</v>
      </c>
      <c r="Q132" s="71">
        <f t="shared" si="21"/>
        <v>121</v>
      </c>
      <c r="R132" s="72">
        <v>62.45</v>
      </c>
      <c r="S132" s="70">
        <v>22</v>
      </c>
      <c r="T132" s="71">
        <f t="shared" si="22"/>
        <v>132</v>
      </c>
      <c r="U132" s="72">
        <v>141.58000000000001</v>
      </c>
      <c r="V132" s="73">
        <v>6</v>
      </c>
      <c r="W132" s="71">
        <f t="shared" si="23"/>
        <v>126</v>
      </c>
    </row>
    <row r="133" spans="1:23" s="66" customFormat="1" ht="18" customHeight="1">
      <c r="A133" s="67" t="s">
        <v>66</v>
      </c>
      <c r="B133" s="68">
        <v>52.46</v>
      </c>
      <c r="C133" s="69">
        <v>23.92</v>
      </c>
      <c r="D133" s="69">
        <v>50.15</v>
      </c>
      <c r="E133" s="70">
        <v>87</v>
      </c>
      <c r="F133" s="71">
        <f t="shared" si="18"/>
        <v>106</v>
      </c>
      <c r="G133" s="72">
        <v>24.66</v>
      </c>
      <c r="H133" s="69">
        <v>3.28</v>
      </c>
      <c r="I133" s="69">
        <v>27.94</v>
      </c>
      <c r="J133" s="70">
        <v>85</v>
      </c>
      <c r="K133" s="71">
        <f t="shared" si="19"/>
        <v>135</v>
      </c>
      <c r="L133" s="72">
        <v>20.45</v>
      </c>
      <c r="M133" s="70">
        <v>86</v>
      </c>
      <c r="N133" s="71">
        <f t="shared" si="20"/>
        <v>123</v>
      </c>
      <c r="O133" s="72">
        <v>43.11</v>
      </c>
      <c r="P133" s="70">
        <v>86</v>
      </c>
      <c r="Q133" s="71">
        <f t="shared" si="21"/>
        <v>127</v>
      </c>
      <c r="R133" s="72">
        <v>66.05</v>
      </c>
      <c r="S133" s="70">
        <v>87</v>
      </c>
      <c r="T133" s="71">
        <f t="shared" si="22"/>
        <v>127</v>
      </c>
      <c r="U133" s="72">
        <v>141.46</v>
      </c>
      <c r="V133" s="73">
        <v>86</v>
      </c>
      <c r="W133" s="71">
        <f t="shared" si="23"/>
        <v>127</v>
      </c>
    </row>
    <row r="134" spans="1:23" s="66" customFormat="1" ht="18" customHeight="1">
      <c r="A134" s="67" t="s">
        <v>130</v>
      </c>
      <c r="B134" s="68">
        <v>51.43</v>
      </c>
      <c r="C134" s="69">
        <v>25.5</v>
      </c>
      <c r="D134" s="69">
        <v>51.21</v>
      </c>
      <c r="E134" s="70">
        <v>14</v>
      </c>
      <c r="F134" s="71">
        <f t="shared" si="18"/>
        <v>98</v>
      </c>
      <c r="G134" s="72">
        <v>22.54</v>
      </c>
      <c r="H134" s="69">
        <v>3.46</v>
      </c>
      <c r="I134" s="69">
        <v>26</v>
      </c>
      <c r="J134" s="70">
        <v>13</v>
      </c>
      <c r="K134" s="71">
        <f t="shared" si="19"/>
        <v>137</v>
      </c>
      <c r="L134" s="72">
        <v>13.46</v>
      </c>
      <c r="M134" s="70">
        <v>13</v>
      </c>
      <c r="N134" s="71">
        <f t="shared" si="20"/>
        <v>141</v>
      </c>
      <c r="O134" s="72">
        <v>37.6</v>
      </c>
      <c r="P134" s="70">
        <v>1</v>
      </c>
      <c r="Q134" s="71">
        <f t="shared" si="21"/>
        <v>133</v>
      </c>
      <c r="R134" s="72">
        <v>69.86</v>
      </c>
      <c r="S134" s="70">
        <v>14</v>
      </c>
      <c r="T134" s="71">
        <f t="shared" si="22"/>
        <v>121</v>
      </c>
      <c r="U134" s="72">
        <v>141.4</v>
      </c>
      <c r="V134" s="73">
        <v>1</v>
      </c>
      <c r="W134" s="71">
        <f t="shared" si="23"/>
        <v>128</v>
      </c>
    </row>
    <row r="135" spans="1:23" s="66" customFormat="1" ht="18" customHeight="1">
      <c r="A135" s="67" t="s">
        <v>122</v>
      </c>
      <c r="B135" s="68">
        <v>47.38</v>
      </c>
      <c r="C135" s="69">
        <v>17.79</v>
      </c>
      <c r="D135" s="69">
        <v>41.49</v>
      </c>
      <c r="E135" s="70">
        <v>78</v>
      </c>
      <c r="F135" s="71">
        <f t="shared" ref="F135:F150" si="24">RANK(D135,$D$7:$D$150)</f>
        <v>138</v>
      </c>
      <c r="G135" s="72">
        <v>25.42</v>
      </c>
      <c r="H135" s="69">
        <v>2.71</v>
      </c>
      <c r="I135" s="69">
        <v>28.13</v>
      </c>
      <c r="J135" s="70">
        <v>78</v>
      </c>
      <c r="K135" s="71">
        <f t="shared" ref="K135:K150" si="25">RANK(I135,$I$7:$I$150)</f>
        <v>134</v>
      </c>
      <c r="L135" s="72">
        <v>19.55</v>
      </c>
      <c r="M135" s="70">
        <v>76</v>
      </c>
      <c r="N135" s="71">
        <f t="shared" ref="N135:N150" si="26">RANK(L135,$L$7:$L$150)</f>
        <v>124</v>
      </c>
      <c r="O135" s="72">
        <v>42.91</v>
      </c>
      <c r="P135" s="70">
        <v>75</v>
      </c>
      <c r="Q135" s="71">
        <f t="shared" ref="Q135:Q150" si="27">IFERROR(RANK(O135,$O$7:$O$150),"")</f>
        <v>129</v>
      </c>
      <c r="R135" s="72">
        <v>69.92</v>
      </c>
      <c r="S135" s="70">
        <v>78</v>
      </c>
      <c r="T135" s="71">
        <f t="shared" ref="T135:T150" si="28">IFERROR(RANK(R135,$R$7:$R$150),"")</f>
        <v>120</v>
      </c>
      <c r="U135" s="72">
        <v>132.57</v>
      </c>
      <c r="V135" s="73">
        <v>75</v>
      </c>
      <c r="W135" s="71">
        <f t="shared" ref="W135:W150" si="29">IFERROR(RANK(U135,$U$7:$U$150),"")</f>
        <v>129</v>
      </c>
    </row>
    <row r="136" spans="1:23" s="66" customFormat="1" ht="18" customHeight="1" thickBot="1">
      <c r="A136" s="74" t="s">
        <v>305</v>
      </c>
      <c r="B136" s="75">
        <v>49.76</v>
      </c>
      <c r="C136" s="76">
        <v>24</v>
      </c>
      <c r="D136" s="76">
        <v>48.88</v>
      </c>
      <c r="E136" s="77">
        <v>5</v>
      </c>
      <c r="F136" s="78">
        <f t="shared" si="24"/>
        <v>118</v>
      </c>
      <c r="G136" s="79">
        <v>18.2</v>
      </c>
      <c r="H136" s="76">
        <v>0.5</v>
      </c>
      <c r="I136" s="76">
        <v>18.7</v>
      </c>
      <c r="J136" s="77">
        <v>5</v>
      </c>
      <c r="K136" s="78">
        <f t="shared" si="25"/>
        <v>143</v>
      </c>
      <c r="L136" s="79">
        <v>15.4</v>
      </c>
      <c r="M136" s="77">
        <v>5</v>
      </c>
      <c r="N136" s="78">
        <f t="shared" si="26"/>
        <v>135</v>
      </c>
      <c r="O136" s="79">
        <v>46.67</v>
      </c>
      <c r="P136" s="77">
        <v>1</v>
      </c>
      <c r="Q136" s="78">
        <f t="shared" si="27"/>
        <v>117</v>
      </c>
      <c r="R136" s="79">
        <v>62.5</v>
      </c>
      <c r="S136" s="77">
        <v>4</v>
      </c>
      <c r="T136" s="78">
        <f t="shared" si="28"/>
        <v>131</v>
      </c>
      <c r="U136" s="79">
        <v>129.07</v>
      </c>
      <c r="V136" s="80">
        <v>1</v>
      </c>
      <c r="W136" s="78">
        <f t="shared" si="29"/>
        <v>130</v>
      </c>
    </row>
    <row r="137" spans="1:23" s="66" customFormat="1" ht="18" customHeight="1">
      <c r="A137" s="67" t="s">
        <v>286</v>
      </c>
      <c r="B137" s="68">
        <v>46.99</v>
      </c>
      <c r="C137" s="69">
        <v>18.96</v>
      </c>
      <c r="D137" s="69">
        <v>42.45</v>
      </c>
      <c r="E137" s="70">
        <v>141</v>
      </c>
      <c r="F137" s="71">
        <f t="shared" si="24"/>
        <v>137</v>
      </c>
      <c r="G137" s="72">
        <v>22.88</v>
      </c>
      <c r="H137" s="69">
        <v>3.45</v>
      </c>
      <c r="I137" s="69">
        <v>26.34</v>
      </c>
      <c r="J137" s="70">
        <v>139</v>
      </c>
      <c r="K137" s="71">
        <f t="shared" si="25"/>
        <v>136</v>
      </c>
      <c r="L137" s="72">
        <v>16.82</v>
      </c>
      <c r="M137" s="70">
        <v>140</v>
      </c>
      <c r="N137" s="71">
        <f t="shared" si="26"/>
        <v>127</v>
      </c>
      <c r="O137" s="72">
        <v>43.09</v>
      </c>
      <c r="P137" s="70">
        <v>122</v>
      </c>
      <c r="Q137" s="71">
        <f t="shared" si="27"/>
        <v>128</v>
      </c>
      <c r="R137" s="72">
        <v>65.650000000000006</v>
      </c>
      <c r="S137" s="70">
        <v>139</v>
      </c>
      <c r="T137" s="71">
        <f t="shared" si="28"/>
        <v>128</v>
      </c>
      <c r="U137" s="72">
        <v>128.97</v>
      </c>
      <c r="V137" s="73">
        <v>122</v>
      </c>
      <c r="W137" s="71">
        <f t="shared" si="29"/>
        <v>131</v>
      </c>
    </row>
    <row r="138" spans="1:23" s="66" customFormat="1" ht="18" customHeight="1">
      <c r="A138" s="67" t="s">
        <v>90</v>
      </c>
      <c r="B138" s="68">
        <v>48.02</v>
      </c>
      <c r="C138" s="69">
        <v>15.77</v>
      </c>
      <c r="D138" s="69">
        <v>39.78</v>
      </c>
      <c r="E138" s="70">
        <v>65</v>
      </c>
      <c r="F138" s="71">
        <f t="shared" si="24"/>
        <v>139</v>
      </c>
      <c r="G138" s="72">
        <v>20.92</v>
      </c>
      <c r="H138" s="69">
        <v>2.4900000000000002</v>
      </c>
      <c r="I138" s="69">
        <v>23.41</v>
      </c>
      <c r="J138" s="70">
        <v>62</v>
      </c>
      <c r="K138" s="71">
        <f t="shared" si="25"/>
        <v>139</v>
      </c>
      <c r="L138" s="72">
        <v>14.92</v>
      </c>
      <c r="M138" s="70">
        <v>61</v>
      </c>
      <c r="N138" s="71">
        <f t="shared" si="26"/>
        <v>137</v>
      </c>
      <c r="O138" s="72">
        <v>41.99</v>
      </c>
      <c r="P138" s="70">
        <v>61</v>
      </c>
      <c r="Q138" s="71">
        <f t="shared" si="27"/>
        <v>130</v>
      </c>
      <c r="R138" s="72">
        <v>61.17</v>
      </c>
      <c r="S138" s="70">
        <v>65</v>
      </c>
      <c r="T138" s="71">
        <f t="shared" si="28"/>
        <v>134</v>
      </c>
      <c r="U138" s="72">
        <v>120.32</v>
      </c>
      <c r="V138" s="73">
        <v>61</v>
      </c>
      <c r="W138" s="71">
        <f t="shared" si="29"/>
        <v>132</v>
      </c>
    </row>
    <row r="139" spans="1:23" s="66" customFormat="1" ht="18" customHeight="1">
      <c r="A139" s="67" t="s">
        <v>310</v>
      </c>
      <c r="B139" s="68">
        <v>42.6</v>
      </c>
      <c r="C139" s="69">
        <v>16.09</v>
      </c>
      <c r="D139" s="69">
        <v>37.39</v>
      </c>
      <c r="E139" s="70">
        <v>79</v>
      </c>
      <c r="F139" s="71">
        <f t="shared" si="24"/>
        <v>140</v>
      </c>
      <c r="G139" s="72">
        <v>21.09</v>
      </c>
      <c r="H139" s="69">
        <v>2.09</v>
      </c>
      <c r="I139" s="69">
        <v>23.18</v>
      </c>
      <c r="J139" s="70">
        <v>76</v>
      </c>
      <c r="K139" s="71">
        <f t="shared" si="25"/>
        <v>140</v>
      </c>
      <c r="L139" s="72">
        <v>14.41</v>
      </c>
      <c r="M139" s="70">
        <v>74</v>
      </c>
      <c r="N139" s="71">
        <f t="shared" si="26"/>
        <v>139</v>
      </c>
      <c r="O139" s="72">
        <v>27.07</v>
      </c>
      <c r="P139" s="70">
        <v>1</v>
      </c>
      <c r="Q139" s="71">
        <f t="shared" si="27"/>
        <v>136</v>
      </c>
      <c r="R139" s="72">
        <v>55.69</v>
      </c>
      <c r="S139" s="70">
        <v>78</v>
      </c>
      <c r="T139" s="71">
        <f t="shared" si="28"/>
        <v>138</v>
      </c>
      <c r="U139" s="72">
        <v>108.07</v>
      </c>
      <c r="V139" s="73">
        <v>1</v>
      </c>
      <c r="W139" s="71">
        <f t="shared" si="29"/>
        <v>133</v>
      </c>
    </row>
    <row r="140" spans="1:23" s="66" customFormat="1" ht="18" customHeight="1">
      <c r="A140" s="67" t="s">
        <v>325</v>
      </c>
      <c r="B140" s="68">
        <v>40.56</v>
      </c>
      <c r="C140" s="69">
        <v>11.53</v>
      </c>
      <c r="D140" s="69">
        <v>31.81</v>
      </c>
      <c r="E140" s="70">
        <v>15</v>
      </c>
      <c r="F140" s="71">
        <f t="shared" si="24"/>
        <v>142</v>
      </c>
      <c r="G140" s="72">
        <v>19.670000000000002</v>
      </c>
      <c r="H140" s="69">
        <v>0.23</v>
      </c>
      <c r="I140" s="69">
        <v>19.899999999999999</v>
      </c>
      <c r="J140" s="70">
        <v>15</v>
      </c>
      <c r="K140" s="71">
        <f t="shared" si="25"/>
        <v>142</v>
      </c>
      <c r="L140" s="72">
        <v>10.93</v>
      </c>
      <c r="M140" s="70">
        <v>14</v>
      </c>
      <c r="N140" s="71">
        <f t="shared" si="26"/>
        <v>143</v>
      </c>
      <c r="O140" s="72">
        <v>38.19</v>
      </c>
      <c r="P140" s="70">
        <v>14</v>
      </c>
      <c r="Q140" s="71">
        <f t="shared" si="27"/>
        <v>132</v>
      </c>
      <c r="R140" s="72">
        <v>61.47</v>
      </c>
      <c r="S140" s="70">
        <v>15</v>
      </c>
      <c r="T140" s="71">
        <f t="shared" si="28"/>
        <v>133</v>
      </c>
      <c r="U140" s="72">
        <v>102.08</v>
      </c>
      <c r="V140" s="73">
        <v>14</v>
      </c>
      <c r="W140" s="71">
        <f t="shared" si="29"/>
        <v>134</v>
      </c>
    </row>
    <row r="141" spans="1:23" s="66" customFormat="1" ht="18" customHeight="1" thickBot="1">
      <c r="A141" s="74" t="s">
        <v>135</v>
      </c>
      <c r="B141" s="75">
        <v>33.14</v>
      </c>
      <c r="C141" s="76">
        <v>10.52</v>
      </c>
      <c r="D141" s="76">
        <v>27.09</v>
      </c>
      <c r="E141" s="77">
        <v>25</v>
      </c>
      <c r="F141" s="78">
        <f t="shared" si="24"/>
        <v>143</v>
      </c>
      <c r="G141" s="79">
        <v>19.84</v>
      </c>
      <c r="H141" s="76">
        <v>1.1200000000000001</v>
      </c>
      <c r="I141" s="76">
        <v>20.96</v>
      </c>
      <c r="J141" s="77">
        <v>25</v>
      </c>
      <c r="K141" s="78">
        <f t="shared" si="25"/>
        <v>141</v>
      </c>
      <c r="L141" s="79">
        <v>12.84</v>
      </c>
      <c r="M141" s="77">
        <v>25</v>
      </c>
      <c r="N141" s="78">
        <f t="shared" si="26"/>
        <v>142</v>
      </c>
      <c r="O141" s="79">
        <v>34.69</v>
      </c>
      <c r="P141" s="77">
        <v>25</v>
      </c>
      <c r="Q141" s="78">
        <f t="shared" si="27"/>
        <v>134</v>
      </c>
      <c r="R141" s="79">
        <v>51.44</v>
      </c>
      <c r="S141" s="77">
        <v>25</v>
      </c>
      <c r="T141" s="78">
        <f t="shared" si="28"/>
        <v>139</v>
      </c>
      <c r="U141" s="79">
        <v>95.58</v>
      </c>
      <c r="V141" s="80">
        <v>25</v>
      </c>
      <c r="W141" s="78">
        <f t="shared" si="29"/>
        <v>135</v>
      </c>
    </row>
    <row r="142" spans="1:23" s="66" customFormat="1" ht="18" customHeight="1">
      <c r="A142" s="67" t="s">
        <v>144</v>
      </c>
      <c r="B142" s="68">
        <v>33.03</v>
      </c>
      <c r="C142" s="69">
        <v>5.86</v>
      </c>
      <c r="D142" s="69">
        <v>22.37</v>
      </c>
      <c r="E142" s="70">
        <v>7</v>
      </c>
      <c r="F142" s="71">
        <f t="shared" si="24"/>
        <v>144</v>
      </c>
      <c r="G142" s="72">
        <v>17.43</v>
      </c>
      <c r="H142" s="69">
        <v>1.1399999999999999</v>
      </c>
      <c r="I142" s="69">
        <v>18.57</v>
      </c>
      <c r="J142" s="70">
        <v>7</v>
      </c>
      <c r="K142" s="71">
        <f t="shared" si="25"/>
        <v>144</v>
      </c>
      <c r="L142" s="72">
        <v>15.4</v>
      </c>
      <c r="M142" s="70">
        <v>5</v>
      </c>
      <c r="N142" s="71">
        <f t="shared" si="26"/>
        <v>135</v>
      </c>
      <c r="O142" s="72">
        <v>34.61</v>
      </c>
      <c r="P142" s="70">
        <v>5</v>
      </c>
      <c r="Q142" s="71">
        <f t="shared" si="27"/>
        <v>135</v>
      </c>
      <c r="R142" s="72">
        <v>56</v>
      </c>
      <c r="S142" s="70">
        <v>6</v>
      </c>
      <c r="T142" s="71">
        <f t="shared" si="28"/>
        <v>137</v>
      </c>
      <c r="U142" s="72">
        <v>94.49</v>
      </c>
      <c r="V142" s="73">
        <v>5</v>
      </c>
      <c r="W142" s="71">
        <f t="shared" si="29"/>
        <v>136</v>
      </c>
    </row>
    <row r="143" spans="1:23" s="66" customFormat="1" ht="18" customHeight="1">
      <c r="A143" s="67" t="s">
        <v>131</v>
      </c>
      <c r="B143" s="68">
        <v>58.07</v>
      </c>
      <c r="C143" s="69">
        <v>24.43</v>
      </c>
      <c r="D143" s="69">
        <v>53.46</v>
      </c>
      <c r="E143" s="70">
        <v>28</v>
      </c>
      <c r="F143" s="71">
        <f t="shared" si="24"/>
        <v>79</v>
      </c>
      <c r="G143" s="72">
        <v>31.21</v>
      </c>
      <c r="H143" s="69">
        <v>8.7100000000000009</v>
      </c>
      <c r="I143" s="69">
        <v>39.93</v>
      </c>
      <c r="J143" s="70">
        <v>28</v>
      </c>
      <c r="K143" s="71">
        <f t="shared" si="25"/>
        <v>98</v>
      </c>
      <c r="L143" s="72">
        <v>16.43</v>
      </c>
      <c r="M143" s="70">
        <v>28</v>
      </c>
      <c r="N143" s="71">
        <f t="shared" si="26"/>
        <v>129</v>
      </c>
      <c r="O143" s="72"/>
      <c r="P143" s="70"/>
      <c r="Q143" s="71" t="str">
        <f t="shared" si="27"/>
        <v/>
      </c>
      <c r="R143" s="72">
        <v>76.930000000000007</v>
      </c>
      <c r="S143" s="70">
        <v>28</v>
      </c>
      <c r="T143" s="71">
        <f t="shared" si="28"/>
        <v>74</v>
      </c>
      <c r="U143" s="72"/>
      <c r="V143" s="73"/>
      <c r="W143" s="71" t="str">
        <f t="shared" si="29"/>
        <v/>
      </c>
    </row>
    <row r="144" spans="1:23" s="66" customFormat="1" ht="18" customHeight="1">
      <c r="A144" s="67" t="s">
        <v>132</v>
      </c>
      <c r="B144" s="68">
        <v>53.85</v>
      </c>
      <c r="C144" s="69">
        <v>15.88</v>
      </c>
      <c r="D144" s="69">
        <v>42.8</v>
      </c>
      <c r="E144" s="70">
        <v>8</v>
      </c>
      <c r="F144" s="71">
        <f t="shared" si="24"/>
        <v>136</v>
      </c>
      <c r="G144" s="72">
        <v>37.25</v>
      </c>
      <c r="H144" s="69">
        <v>10.56</v>
      </c>
      <c r="I144" s="69">
        <v>47.81</v>
      </c>
      <c r="J144" s="70">
        <v>8</v>
      </c>
      <c r="K144" s="71">
        <f t="shared" si="25"/>
        <v>49</v>
      </c>
      <c r="L144" s="72">
        <v>14.5</v>
      </c>
      <c r="M144" s="70">
        <v>4</v>
      </c>
      <c r="N144" s="71">
        <f t="shared" si="26"/>
        <v>138</v>
      </c>
      <c r="O144" s="72"/>
      <c r="P144" s="70"/>
      <c r="Q144" s="71" t="str">
        <f t="shared" si="27"/>
        <v/>
      </c>
      <c r="R144" s="72">
        <v>57</v>
      </c>
      <c r="S144" s="70">
        <v>8</v>
      </c>
      <c r="T144" s="71">
        <f t="shared" si="28"/>
        <v>136</v>
      </c>
      <c r="U144" s="72"/>
      <c r="V144" s="73"/>
      <c r="W144" s="71" t="str">
        <f t="shared" si="29"/>
        <v/>
      </c>
    </row>
    <row r="145" spans="1:27" s="66" customFormat="1" ht="18" customHeight="1">
      <c r="A145" s="67" t="s">
        <v>142</v>
      </c>
      <c r="B145" s="68">
        <v>57.07</v>
      </c>
      <c r="C145" s="69">
        <v>29.6</v>
      </c>
      <c r="D145" s="69">
        <v>58.13</v>
      </c>
      <c r="E145" s="70">
        <v>15</v>
      </c>
      <c r="F145" s="71">
        <f t="shared" si="24"/>
        <v>40</v>
      </c>
      <c r="G145" s="72">
        <v>30</v>
      </c>
      <c r="H145" s="69">
        <v>5.2</v>
      </c>
      <c r="I145" s="69">
        <v>35.200000000000003</v>
      </c>
      <c r="J145" s="70">
        <v>15</v>
      </c>
      <c r="K145" s="71">
        <f t="shared" si="25"/>
        <v>117</v>
      </c>
      <c r="L145" s="72"/>
      <c r="M145" s="70"/>
      <c r="N145" s="71" t="e">
        <f t="shared" si="26"/>
        <v>#N/A</v>
      </c>
      <c r="O145" s="72"/>
      <c r="P145" s="70"/>
      <c r="Q145" s="71" t="str">
        <f t="shared" si="27"/>
        <v/>
      </c>
      <c r="R145" s="72"/>
      <c r="S145" s="70"/>
      <c r="T145" s="71" t="str">
        <f t="shared" si="28"/>
        <v/>
      </c>
      <c r="U145" s="72"/>
      <c r="V145" s="73"/>
      <c r="W145" s="71" t="str">
        <f t="shared" si="29"/>
        <v/>
      </c>
    </row>
    <row r="146" spans="1:27" s="66" customFormat="1" ht="18" customHeight="1" thickBot="1">
      <c r="A146" s="74" t="s">
        <v>143</v>
      </c>
      <c r="B146" s="75">
        <v>50.67</v>
      </c>
      <c r="C146" s="76">
        <v>19</v>
      </c>
      <c r="D146" s="76">
        <v>44.33</v>
      </c>
      <c r="E146" s="77">
        <v>3</v>
      </c>
      <c r="F146" s="78">
        <f t="shared" si="24"/>
        <v>132</v>
      </c>
      <c r="G146" s="79">
        <v>27</v>
      </c>
      <c r="H146" s="76">
        <v>3.5</v>
      </c>
      <c r="I146" s="76">
        <v>30.5</v>
      </c>
      <c r="J146" s="77">
        <v>3</v>
      </c>
      <c r="K146" s="78">
        <f t="shared" si="25"/>
        <v>130</v>
      </c>
      <c r="L146" s="79">
        <v>15.67</v>
      </c>
      <c r="M146" s="77">
        <v>3</v>
      </c>
      <c r="N146" s="78">
        <f t="shared" si="26"/>
        <v>133</v>
      </c>
      <c r="O146" s="79"/>
      <c r="P146" s="77"/>
      <c r="Q146" s="78" t="str">
        <f t="shared" si="27"/>
        <v/>
      </c>
      <c r="R146" s="79">
        <v>60</v>
      </c>
      <c r="S146" s="77">
        <v>2</v>
      </c>
      <c r="T146" s="78">
        <f t="shared" si="28"/>
        <v>135</v>
      </c>
      <c r="U146" s="79"/>
      <c r="V146" s="80"/>
      <c r="W146" s="78" t="str">
        <f t="shared" si="29"/>
        <v/>
      </c>
    </row>
    <row r="147" spans="1:27" s="66" customFormat="1" ht="18" customHeight="1">
      <c r="A147" s="67" t="s">
        <v>309</v>
      </c>
      <c r="B147" s="68">
        <v>52</v>
      </c>
      <c r="C147" s="69">
        <v>21.5</v>
      </c>
      <c r="D147" s="69">
        <v>47.5</v>
      </c>
      <c r="E147" s="70">
        <v>2</v>
      </c>
      <c r="F147" s="71">
        <f t="shared" si="24"/>
        <v>126</v>
      </c>
      <c r="G147" s="72">
        <v>18.5</v>
      </c>
      <c r="H147" s="69">
        <v>5.25</v>
      </c>
      <c r="I147" s="69">
        <v>23.75</v>
      </c>
      <c r="J147" s="70">
        <v>2</v>
      </c>
      <c r="K147" s="71">
        <f t="shared" si="25"/>
        <v>138</v>
      </c>
      <c r="L147" s="72">
        <v>17</v>
      </c>
      <c r="M147" s="70">
        <v>2</v>
      </c>
      <c r="N147" s="71">
        <f t="shared" si="26"/>
        <v>126</v>
      </c>
      <c r="O147" s="72"/>
      <c r="P147" s="70"/>
      <c r="Q147" s="71" t="str">
        <f t="shared" si="27"/>
        <v/>
      </c>
      <c r="R147" s="72">
        <v>50</v>
      </c>
      <c r="S147" s="70">
        <v>2</v>
      </c>
      <c r="T147" s="71">
        <f t="shared" si="28"/>
        <v>141</v>
      </c>
      <c r="U147" s="72"/>
      <c r="V147" s="73"/>
      <c r="W147" s="71" t="str">
        <f t="shared" si="29"/>
        <v/>
      </c>
    </row>
    <row r="148" spans="1:27" s="66" customFormat="1" ht="18" customHeight="1">
      <c r="A148" s="67" t="s">
        <v>323</v>
      </c>
      <c r="B148" s="68">
        <v>51.39</v>
      </c>
      <c r="C148" s="69">
        <v>21.32</v>
      </c>
      <c r="D148" s="69">
        <v>47.02</v>
      </c>
      <c r="E148" s="70">
        <v>25</v>
      </c>
      <c r="F148" s="71">
        <f t="shared" si="24"/>
        <v>128</v>
      </c>
      <c r="G148" s="72">
        <v>29.08</v>
      </c>
      <c r="H148" s="69">
        <v>6.82</v>
      </c>
      <c r="I148" s="69">
        <v>35.9</v>
      </c>
      <c r="J148" s="70">
        <v>25</v>
      </c>
      <c r="K148" s="71">
        <f t="shared" si="25"/>
        <v>114</v>
      </c>
      <c r="L148" s="72">
        <v>14.41</v>
      </c>
      <c r="M148" s="70">
        <v>22</v>
      </c>
      <c r="N148" s="71">
        <f t="shared" si="26"/>
        <v>139</v>
      </c>
      <c r="O148" s="72"/>
      <c r="P148" s="70"/>
      <c r="Q148" s="71" t="str">
        <f t="shared" si="27"/>
        <v/>
      </c>
      <c r="R148" s="72">
        <v>50.77</v>
      </c>
      <c r="S148" s="70">
        <v>26</v>
      </c>
      <c r="T148" s="71">
        <f t="shared" si="28"/>
        <v>140</v>
      </c>
      <c r="U148" s="72"/>
      <c r="V148" s="73"/>
      <c r="W148" s="71" t="str">
        <f t="shared" si="29"/>
        <v/>
      </c>
    </row>
    <row r="149" spans="1:27" s="66" customFormat="1" ht="18" customHeight="1">
      <c r="A149" s="67" t="s">
        <v>324</v>
      </c>
      <c r="B149" s="68">
        <v>60.91</v>
      </c>
      <c r="C149" s="69">
        <v>23.22</v>
      </c>
      <c r="D149" s="69">
        <v>53.67</v>
      </c>
      <c r="E149" s="70">
        <v>32</v>
      </c>
      <c r="F149" s="71">
        <f t="shared" si="24"/>
        <v>77</v>
      </c>
      <c r="G149" s="72">
        <v>32.450000000000003</v>
      </c>
      <c r="H149" s="69">
        <v>7.6</v>
      </c>
      <c r="I149" s="69">
        <v>40.049999999999997</v>
      </c>
      <c r="J149" s="70">
        <v>31</v>
      </c>
      <c r="K149" s="71">
        <f t="shared" si="25"/>
        <v>95</v>
      </c>
      <c r="L149" s="72">
        <v>15.88</v>
      </c>
      <c r="M149" s="70">
        <v>32</v>
      </c>
      <c r="N149" s="71">
        <f t="shared" si="26"/>
        <v>131</v>
      </c>
      <c r="O149" s="72"/>
      <c r="P149" s="70"/>
      <c r="Q149" s="71" t="str">
        <f t="shared" si="27"/>
        <v/>
      </c>
      <c r="R149" s="72">
        <v>82.32</v>
      </c>
      <c r="S149" s="70">
        <v>31</v>
      </c>
      <c r="T149" s="71">
        <f t="shared" si="28"/>
        <v>38</v>
      </c>
      <c r="U149" s="72"/>
      <c r="V149" s="73"/>
      <c r="W149" s="71" t="str">
        <f t="shared" si="29"/>
        <v/>
      </c>
    </row>
    <row r="150" spans="1:27" s="66" customFormat="1" ht="18" customHeight="1" thickBot="1">
      <c r="A150" s="67" t="s">
        <v>158</v>
      </c>
      <c r="B150" s="68">
        <v>60.31</v>
      </c>
      <c r="C150" s="69">
        <v>29.07</v>
      </c>
      <c r="D150" s="69">
        <v>59.23</v>
      </c>
      <c r="E150" s="70">
        <v>28</v>
      </c>
      <c r="F150" s="71">
        <f t="shared" si="24"/>
        <v>34</v>
      </c>
      <c r="G150" s="72">
        <v>30.46</v>
      </c>
      <c r="H150" s="69">
        <v>7.82</v>
      </c>
      <c r="I150" s="69">
        <v>38.29</v>
      </c>
      <c r="J150" s="70">
        <v>28</v>
      </c>
      <c r="K150" s="71">
        <f t="shared" si="25"/>
        <v>105</v>
      </c>
      <c r="L150" s="72">
        <v>15.61</v>
      </c>
      <c r="M150" s="70">
        <v>28</v>
      </c>
      <c r="N150" s="71">
        <f t="shared" si="26"/>
        <v>134</v>
      </c>
      <c r="O150" s="72"/>
      <c r="P150" s="70"/>
      <c r="Q150" s="71" t="str">
        <f t="shared" si="27"/>
        <v/>
      </c>
      <c r="R150" s="72">
        <v>77.209999999999994</v>
      </c>
      <c r="S150" s="70">
        <v>28</v>
      </c>
      <c r="T150" s="71">
        <f t="shared" si="28"/>
        <v>73</v>
      </c>
      <c r="U150" s="72"/>
      <c r="V150" s="73"/>
      <c r="W150" s="71" t="str">
        <f t="shared" si="29"/>
        <v/>
      </c>
    </row>
    <row r="151" spans="1:27" s="66" customFormat="1" ht="18" customHeight="1" thickTop="1" thickBot="1">
      <c r="A151" s="56"/>
      <c r="B151" s="57" t="s">
        <v>8</v>
      </c>
      <c r="C151" s="58" t="s">
        <v>25</v>
      </c>
      <c r="D151" s="58" t="s">
        <v>26</v>
      </c>
      <c r="E151" s="338" t="s">
        <v>249</v>
      </c>
      <c r="F151" s="339"/>
      <c r="G151" s="57" t="s">
        <v>8</v>
      </c>
      <c r="H151" s="58" t="s">
        <v>9</v>
      </c>
      <c r="I151" s="58" t="s">
        <v>26</v>
      </c>
      <c r="J151" s="338" t="s">
        <v>249</v>
      </c>
      <c r="K151" s="339"/>
      <c r="L151" s="81" t="s">
        <v>26</v>
      </c>
      <c r="M151" s="338" t="s">
        <v>249</v>
      </c>
      <c r="N151" s="339"/>
      <c r="O151" s="57" t="s">
        <v>26</v>
      </c>
      <c r="P151" s="338" t="s">
        <v>249</v>
      </c>
      <c r="Q151" s="339"/>
      <c r="R151" s="57" t="s">
        <v>26</v>
      </c>
      <c r="S151" s="338" t="s">
        <v>249</v>
      </c>
      <c r="T151" s="339"/>
      <c r="U151" s="57" t="s">
        <v>242</v>
      </c>
      <c r="V151" s="338" t="s">
        <v>249</v>
      </c>
      <c r="W151" s="339"/>
    </row>
    <row r="152" spans="1:27" s="66" customFormat="1" ht="18" customHeight="1" thickBot="1">
      <c r="A152" s="60" t="s">
        <v>276</v>
      </c>
      <c r="B152" s="61">
        <v>63.1</v>
      </c>
      <c r="C152" s="62">
        <v>25.44</v>
      </c>
      <c r="D152" s="62">
        <v>56.99</v>
      </c>
      <c r="E152" s="336">
        <v>33218</v>
      </c>
      <c r="F152" s="337"/>
      <c r="G152" s="61">
        <v>38.799999999999997</v>
      </c>
      <c r="H152" s="62">
        <v>9.39</v>
      </c>
      <c r="I152" s="62">
        <v>48.19</v>
      </c>
      <c r="J152" s="336">
        <v>32983</v>
      </c>
      <c r="K152" s="337"/>
      <c r="L152" s="61">
        <v>36.22</v>
      </c>
      <c r="M152" s="336">
        <v>32782</v>
      </c>
      <c r="N152" s="337"/>
      <c r="O152" s="61">
        <v>59.4</v>
      </c>
      <c r="P152" s="336">
        <v>26574</v>
      </c>
      <c r="Q152" s="337"/>
      <c r="R152" s="61">
        <v>79.959999999999994</v>
      </c>
      <c r="S152" s="336">
        <v>27965</v>
      </c>
      <c r="T152" s="337"/>
      <c r="U152" s="61">
        <v>201.61</v>
      </c>
      <c r="V152" s="336">
        <v>26574</v>
      </c>
      <c r="W152" s="337"/>
    </row>
    <row r="153" spans="1:27" customFormat="1" ht="39.75" customHeight="1">
      <c r="A153" s="248" t="s">
        <v>59</v>
      </c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</row>
  </sheetData>
  <sortState ref="A8:W150">
    <sortCondition descending="1" ref="U7:U150"/>
  </sortState>
  <mergeCells count="24">
    <mergeCell ref="A153:M153"/>
    <mergeCell ref="V151:W151"/>
    <mergeCell ref="E152:F152"/>
    <mergeCell ref="J152:K152"/>
    <mergeCell ref="M152:N152"/>
    <mergeCell ref="P152:Q152"/>
    <mergeCell ref="S152:T152"/>
    <mergeCell ref="V152:W152"/>
    <mergeCell ref="E151:F151"/>
    <mergeCell ref="J151:K151"/>
    <mergeCell ref="M151:N151"/>
    <mergeCell ref="P151:Q151"/>
    <mergeCell ref="S151:T151"/>
    <mergeCell ref="A1:W1"/>
    <mergeCell ref="A2:W2"/>
    <mergeCell ref="A5:A6"/>
    <mergeCell ref="B5:F5"/>
    <mergeCell ref="G5:K5"/>
    <mergeCell ref="L5:N5"/>
    <mergeCell ref="O5:Q5"/>
    <mergeCell ref="R5:T5"/>
    <mergeCell ref="U5:W5"/>
    <mergeCell ref="O4:T4"/>
    <mergeCell ref="U4:W4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3"/>
  <sheetViews>
    <sheetView workbookViewId="0">
      <pane ySplit="6" topLeftCell="A64" activePane="bottomLeft" state="frozenSplit"/>
      <selection pane="bottomLeft" activeCell="Y16" sqref="Y16"/>
    </sheetView>
  </sheetViews>
  <sheetFormatPr defaultRowHeight="15.75"/>
  <cols>
    <col min="1" max="1" width="16.125" style="82" customWidth="1"/>
    <col min="2" max="4" width="5.875" style="82" customWidth="1"/>
    <col min="5" max="6" width="5.625" style="82" customWidth="1"/>
    <col min="7" max="9" width="5.875" style="82" customWidth="1"/>
    <col min="10" max="11" width="5.625" style="82" customWidth="1"/>
    <col min="12" max="12" width="5.875" style="82" customWidth="1"/>
    <col min="13" max="14" width="5.625" style="82" customWidth="1"/>
    <col min="15" max="15" width="5.875" style="82" customWidth="1"/>
    <col min="16" max="17" width="5.625" style="82" customWidth="1"/>
    <col min="18" max="18" width="6.625" style="82" customWidth="1"/>
    <col min="19" max="20" width="5.625" style="82" customWidth="1"/>
    <col min="21" max="21" width="6.625" style="82" customWidth="1"/>
    <col min="22" max="23" width="5.625" style="82" customWidth="1"/>
    <col min="24" max="24" width="6.625" style="82" customWidth="1"/>
    <col min="25" max="26" width="5.625" style="82" customWidth="1"/>
    <col min="27" max="253" width="9" style="82"/>
    <col min="254" max="254" width="16.125" style="82" customWidth="1"/>
    <col min="255" max="257" width="5.875" style="82" customWidth="1"/>
    <col min="258" max="259" width="5.625" style="82" customWidth="1"/>
    <col min="260" max="262" width="5.875" style="82" customWidth="1"/>
    <col min="263" max="264" width="5.625" style="82" customWidth="1"/>
    <col min="265" max="265" width="5.875" style="82" customWidth="1"/>
    <col min="266" max="267" width="5.625" style="82" customWidth="1"/>
    <col min="268" max="268" width="5.875" style="82" customWidth="1"/>
    <col min="269" max="270" width="5.625" style="82" customWidth="1"/>
    <col min="271" max="271" width="6.625" style="82" customWidth="1"/>
    <col min="272" max="273" width="5.625" style="82" customWidth="1"/>
    <col min="274" max="274" width="6.625" style="82" customWidth="1"/>
    <col min="275" max="276" width="5.625" style="82" customWidth="1"/>
    <col min="277" max="277" width="6.625" style="82" customWidth="1"/>
    <col min="278" max="279" width="5.625" style="82" customWidth="1"/>
    <col min="280" max="280" width="6.625" style="82" customWidth="1"/>
    <col min="281" max="282" width="5.625" style="82" customWidth="1"/>
    <col min="283" max="509" width="9" style="82"/>
    <col min="510" max="510" width="16.125" style="82" customWidth="1"/>
    <col min="511" max="513" width="5.875" style="82" customWidth="1"/>
    <col min="514" max="515" width="5.625" style="82" customWidth="1"/>
    <col min="516" max="518" width="5.875" style="82" customWidth="1"/>
    <col min="519" max="520" width="5.625" style="82" customWidth="1"/>
    <col min="521" max="521" width="5.875" style="82" customWidth="1"/>
    <col min="522" max="523" width="5.625" style="82" customWidth="1"/>
    <col min="524" max="524" width="5.875" style="82" customWidth="1"/>
    <col min="525" max="526" width="5.625" style="82" customWidth="1"/>
    <col min="527" max="527" width="6.625" style="82" customWidth="1"/>
    <col min="528" max="529" width="5.625" style="82" customWidth="1"/>
    <col min="530" max="530" width="6.625" style="82" customWidth="1"/>
    <col min="531" max="532" width="5.625" style="82" customWidth="1"/>
    <col min="533" max="533" width="6.625" style="82" customWidth="1"/>
    <col min="534" max="535" width="5.625" style="82" customWidth="1"/>
    <col min="536" max="536" width="6.625" style="82" customWidth="1"/>
    <col min="537" max="538" width="5.625" style="82" customWidth="1"/>
    <col min="539" max="765" width="9" style="82"/>
    <col min="766" max="766" width="16.125" style="82" customWidth="1"/>
    <col min="767" max="769" width="5.875" style="82" customWidth="1"/>
    <col min="770" max="771" width="5.625" style="82" customWidth="1"/>
    <col min="772" max="774" width="5.875" style="82" customWidth="1"/>
    <col min="775" max="776" width="5.625" style="82" customWidth="1"/>
    <col min="777" max="777" width="5.875" style="82" customWidth="1"/>
    <col min="778" max="779" width="5.625" style="82" customWidth="1"/>
    <col min="780" max="780" width="5.875" style="82" customWidth="1"/>
    <col min="781" max="782" width="5.625" style="82" customWidth="1"/>
    <col min="783" max="783" width="6.625" style="82" customWidth="1"/>
    <col min="784" max="785" width="5.625" style="82" customWidth="1"/>
    <col min="786" max="786" width="6.625" style="82" customWidth="1"/>
    <col min="787" max="788" width="5.625" style="82" customWidth="1"/>
    <col min="789" max="789" width="6.625" style="82" customWidth="1"/>
    <col min="790" max="791" width="5.625" style="82" customWidth="1"/>
    <col min="792" max="792" width="6.625" style="82" customWidth="1"/>
    <col min="793" max="794" width="5.625" style="82" customWidth="1"/>
    <col min="795" max="1021" width="9" style="82"/>
    <col min="1022" max="1022" width="16.125" style="82" customWidth="1"/>
    <col min="1023" max="1025" width="5.875" style="82" customWidth="1"/>
    <col min="1026" max="1027" width="5.625" style="82" customWidth="1"/>
    <col min="1028" max="1030" width="5.875" style="82" customWidth="1"/>
    <col min="1031" max="1032" width="5.625" style="82" customWidth="1"/>
    <col min="1033" max="1033" width="5.875" style="82" customWidth="1"/>
    <col min="1034" max="1035" width="5.625" style="82" customWidth="1"/>
    <col min="1036" max="1036" width="5.875" style="82" customWidth="1"/>
    <col min="1037" max="1038" width="5.625" style="82" customWidth="1"/>
    <col min="1039" max="1039" width="6.625" style="82" customWidth="1"/>
    <col min="1040" max="1041" width="5.625" style="82" customWidth="1"/>
    <col min="1042" max="1042" width="6.625" style="82" customWidth="1"/>
    <col min="1043" max="1044" width="5.625" style="82" customWidth="1"/>
    <col min="1045" max="1045" width="6.625" style="82" customWidth="1"/>
    <col min="1046" max="1047" width="5.625" style="82" customWidth="1"/>
    <col min="1048" max="1048" width="6.625" style="82" customWidth="1"/>
    <col min="1049" max="1050" width="5.625" style="82" customWidth="1"/>
    <col min="1051" max="1277" width="9" style="82"/>
    <col min="1278" max="1278" width="16.125" style="82" customWidth="1"/>
    <col min="1279" max="1281" width="5.875" style="82" customWidth="1"/>
    <col min="1282" max="1283" width="5.625" style="82" customWidth="1"/>
    <col min="1284" max="1286" width="5.875" style="82" customWidth="1"/>
    <col min="1287" max="1288" width="5.625" style="82" customWidth="1"/>
    <col min="1289" max="1289" width="5.875" style="82" customWidth="1"/>
    <col min="1290" max="1291" width="5.625" style="82" customWidth="1"/>
    <col min="1292" max="1292" width="5.875" style="82" customWidth="1"/>
    <col min="1293" max="1294" width="5.625" style="82" customWidth="1"/>
    <col min="1295" max="1295" width="6.625" style="82" customWidth="1"/>
    <col min="1296" max="1297" width="5.625" style="82" customWidth="1"/>
    <col min="1298" max="1298" width="6.625" style="82" customWidth="1"/>
    <col min="1299" max="1300" width="5.625" style="82" customWidth="1"/>
    <col min="1301" max="1301" width="6.625" style="82" customWidth="1"/>
    <col min="1302" max="1303" width="5.625" style="82" customWidth="1"/>
    <col min="1304" max="1304" width="6.625" style="82" customWidth="1"/>
    <col min="1305" max="1306" width="5.625" style="82" customWidth="1"/>
    <col min="1307" max="1533" width="9" style="82"/>
    <col min="1534" max="1534" width="16.125" style="82" customWidth="1"/>
    <col min="1535" max="1537" width="5.875" style="82" customWidth="1"/>
    <col min="1538" max="1539" width="5.625" style="82" customWidth="1"/>
    <col min="1540" max="1542" width="5.875" style="82" customWidth="1"/>
    <col min="1543" max="1544" width="5.625" style="82" customWidth="1"/>
    <col min="1545" max="1545" width="5.875" style="82" customWidth="1"/>
    <col min="1546" max="1547" width="5.625" style="82" customWidth="1"/>
    <col min="1548" max="1548" width="5.875" style="82" customWidth="1"/>
    <col min="1549" max="1550" width="5.625" style="82" customWidth="1"/>
    <col min="1551" max="1551" width="6.625" style="82" customWidth="1"/>
    <col min="1552" max="1553" width="5.625" style="82" customWidth="1"/>
    <col min="1554" max="1554" width="6.625" style="82" customWidth="1"/>
    <col min="1555" max="1556" width="5.625" style="82" customWidth="1"/>
    <col min="1557" max="1557" width="6.625" style="82" customWidth="1"/>
    <col min="1558" max="1559" width="5.625" style="82" customWidth="1"/>
    <col min="1560" max="1560" width="6.625" style="82" customWidth="1"/>
    <col min="1561" max="1562" width="5.625" style="82" customWidth="1"/>
    <col min="1563" max="1789" width="9" style="82"/>
    <col min="1790" max="1790" width="16.125" style="82" customWidth="1"/>
    <col min="1791" max="1793" width="5.875" style="82" customWidth="1"/>
    <col min="1794" max="1795" width="5.625" style="82" customWidth="1"/>
    <col min="1796" max="1798" width="5.875" style="82" customWidth="1"/>
    <col min="1799" max="1800" width="5.625" style="82" customWidth="1"/>
    <col min="1801" max="1801" width="5.875" style="82" customWidth="1"/>
    <col min="1802" max="1803" width="5.625" style="82" customWidth="1"/>
    <col min="1804" max="1804" width="5.875" style="82" customWidth="1"/>
    <col min="1805" max="1806" width="5.625" style="82" customWidth="1"/>
    <col min="1807" max="1807" width="6.625" style="82" customWidth="1"/>
    <col min="1808" max="1809" width="5.625" style="82" customWidth="1"/>
    <col min="1810" max="1810" width="6.625" style="82" customWidth="1"/>
    <col min="1811" max="1812" width="5.625" style="82" customWidth="1"/>
    <col min="1813" max="1813" width="6.625" style="82" customWidth="1"/>
    <col min="1814" max="1815" width="5.625" style="82" customWidth="1"/>
    <col min="1816" max="1816" width="6.625" style="82" customWidth="1"/>
    <col min="1817" max="1818" width="5.625" style="82" customWidth="1"/>
    <col min="1819" max="2045" width="9" style="82"/>
    <col min="2046" max="2046" width="16.125" style="82" customWidth="1"/>
    <col min="2047" max="2049" width="5.875" style="82" customWidth="1"/>
    <col min="2050" max="2051" width="5.625" style="82" customWidth="1"/>
    <col min="2052" max="2054" width="5.875" style="82" customWidth="1"/>
    <col min="2055" max="2056" width="5.625" style="82" customWidth="1"/>
    <col min="2057" max="2057" width="5.875" style="82" customWidth="1"/>
    <col min="2058" max="2059" width="5.625" style="82" customWidth="1"/>
    <col min="2060" max="2060" width="5.875" style="82" customWidth="1"/>
    <col min="2061" max="2062" width="5.625" style="82" customWidth="1"/>
    <col min="2063" max="2063" width="6.625" style="82" customWidth="1"/>
    <col min="2064" max="2065" width="5.625" style="82" customWidth="1"/>
    <col min="2066" max="2066" width="6.625" style="82" customWidth="1"/>
    <col min="2067" max="2068" width="5.625" style="82" customWidth="1"/>
    <col min="2069" max="2069" width="6.625" style="82" customWidth="1"/>
    <col min="2070" max="2071" width="5.625" style="82" customWidth="1"/>
    <col min="2072" max="2072" width="6.625" style="82" customWidth="1"/>
    <col min="2073" max="2074" width="5.625" style="82" customWidth="1"/>
    <col min="2075" max="2301" width="9" style="82"/>
    <col min="2302" max="2302" width="16.125" style="82" customWidth="1"/>
    <col min="2303" max="2305" width="5.875" style="82" customWidth="1"/>
    <col min="2306" max="2307" width="5.625" style="82" customWidth="1"/>
    <col min="2308" max="2310" width="5.875" style="82" customWidth="1"/>
    <col min="2311" max="2312" width="5.625" style="82" customWidth="1"/>
    <col min="2313" max="2313" width="5.875" style="82" customWidth="1"/>
    <col min="2314" max="2315" width="5.625" style="82" customWidth="1"/>
    <col min="2316" max="2316" width="5.875" style="82" customWidth="1"/>
    <col min="2317" max="2318" width="5.625" style="82" customWidth="1"/>
    <col min="2319" max="2319" width="6.625" style="82" customWidth="1"/>
    <col min="2320" max="2321" width="5.625" style="82" customWidth="1"/>
    <col min="2322" max="2322" width="6.625" style="82" customWidth="1"/>
    <col min="2323" max="2324" width="5.625" style="82" customWidth="1"/>
    <col min="2325" max="2325" width="6.625" style="82" customWidth="1"/>
    <col min="2326" max="2327" width="5.625" style="82" customWidth="1"/>
    <col min="2328" max="2328" width="6.625" style="82" customWidth="1"/>
    <col min="2329" max="2330" width="5.625" style="82" customWidth="1"/>
    <col min="2331" max="2557" width="9" style="82"/>
    <col min="2558" max="2558" width="16.125" style="82" customWidth="1"/>
    <col min="2559" max="2561" width="5.875" style="82" customWidth="1"/>
    <col min="2562" max="2563" width="5.625" style="82" customWidth="1"/>
    <col min="2564" max="2566" width="5.875" style="82" customWidth="1"/>
    <col min="2567" max="2568" width="5.625" style="82" customWidth="1"/>
    <col min="2569" max="2569" width="5.875" style="82" customWidth="1"/>
    <col min="2570" max="2571" width="5.625" style="82" customWidth="1"/>
    <col min="2572" max="2572" width="5.875" style="82" customWidth="1"/>
    <col min="2573" max="2574" width="5.625" style="82" customWidth="1"/>
    <col min="2575" max="2575" width="6.625" style="82" customWidth="1"/>
    <col min="2576" max="2577" width="5.625" style="82" customWidth="1"/>
    <col min="2578" max="2578" width="6.625" style="82" customWidth="1"/>
    <col min="2579" max="2580" width="5.625" style="82" customWidth="1"/>
    <col min="2581" max="2581" width="6.625" style="82" customWidth="1"/>
    <col min="2582" max="2583" width="5.625" style="82" customWidth="1"/>
    <col min="2584" max="2584" width="6.625" style="82" customWidth="1"/>
    <col min="2585" max="2586" width="5.625" style="82" customWidth="1"/>
    <col min="2587" max="2813" width="9" style="82"/>
    <col min="2814" max="2814" width="16.125" style="82" customWidth="1"/>
    <col min="2815" max="2817" width="5.875" style="82" customWidth="1"/>
    <col min="2818" max="2819" width="5.625" style="82" customWidth="1"/>
    <col min="2820" max="2822" width="5.875" style="82" customWidth="1"/>
    <col min="2823" max="2824" width="5.625" style="82" customWidth="1"/>
    <col min="2825" max="2825" width="5.875" style="82" customWidth="1"/>
    <col min="2826" max="2827" width="5.625" style="82" customWidth="1"/>
    <col min="2828" max="2828" width="5.875" style="82" customWidth="1"/>
    <col min="2829" max="2830" width="5.625" style="82" customWidth="1"/>
    <col min="2831" max="2831" width="6.625" style="82" customWidth="1"/>
    <col min="2832" max="2833" width="5.625" style="82" customWidth="1"/>
    <col min="2834" max="2834" width="6.625" style="82" customWidth="1"/>
    <col min="2835" max="2836" width="5.625" style="82" customWidth="1"/>
    <col min="2837" max="2837" width="6.625" style="82" customWidth="1"/>
    <col min="2838" max="2839" width="5.625" style="82" customWidth="1"/>
    <col min="2840" max="2840" width="6.625" style="82" customWidth="1"/>
    <col min="2841" max="2842" width="5.625" style="82" customWidth="1"/>
    <col min="2843" max="3069" width="9" style="82"/>
    <col min="3070" max="3070" width="16.125" style="82" customWidth="1"/>
    <col min="3071" max="3073" width="5.875" style="82" customWidth="1"/>
    <col min="3074" max="3075" width="5.625" style="82" customWidth="1"/>
    <col min="3076" max="3078" width="5.875" style="82" customWidth="1"/>
    <col min="3079" max="3080" width="5.625" style="82" customWidth="1"/>
    <col min="3081" max="3081" width="5.875" style="82" customWidth="1"/>
    <col min="3082" max="3083" width="5.625" style="82" customWidth="1"/>
    <col min="3084" max="3084" width="5.875" style="82" customWidth="1"/>
    <col min="3085" max="3086" width="5.625" style="82" customWidth="1"/>
    <col min="3087" max="3087" width="6.625" style="82" customWidth="1"/>
    <col min="3088" max="3089" width="5.625" style="82" customWidth="1"/>
    <col min="3090" max="3090" width="6.625" style="82" customWidth="1"/>
    <col min="3091" max="3092" width="5.625" style="82" customWidth="1"/>
    <col min="3093" max="3093" width="6.625" style="82" customWidth="1"/>
    <col min="3094" max="3095" width="5.625" style="82" customWidth="1"/>
    <col min="3096" max="3096" width="6.625" style="82" customWidth="1"/>
    <col min="3097" max="3098" width="5.625" style="82" customWidth="1"/>
    <col min="3099" max="3325" width="9" style="82"/>
    <col min="3326" max="3326" width="16.125" style="82" customWidth="1"/>
    <col min="3327" max="3329" width="5.875" style="82" customWidth="1"/>
    <col min="3330" max="3331" width="5.625" style="82" customWidth="1"/>
    <col min="3332" max="3334" width="5.875" style="82" customWidth="1"/>
    <col min="3335" max="3336" width="5.625" style="82" customWidth="1"/>
    <col min="3337" max="3337" width="5.875" style="82" customWidth="1"/>
    <col min="3338" max="3339" width="5.625" style="82" customWidth="1"/>
    <col min="3340" max="3340" width="5.875" style="82" customWidth="1"/>
    <col min="3341" max="3342" width="5.625" style="82" customWidth="1"/>
    <col min="3343" max="3343" width="6.625" style="82" customWidth="1"/>
    <col min="3344" max="3345" width="5.625" style="82" customWidth="1"/>
    <col min="3346" max="3346" width="6.625" style="82" customWidth="1"/>
    <col min="3347" max="3348" width="5.625" style="82" customWidth="1"/>
    <col min="3349" max="3349" width="6.625" style="82" customWidth="1"/>
    <col min="3350" max="3351" width="5.625" style="82" customWidth="1"/>
    <col min="3352" max="3352" width="6.625" style="82" customWidth="1"/>
    <col min="3353" max="3354" width="5.625" style="82" customWidth="1"/>
    <col min="3355" max="3581" width="9" style="82"/>
    <col min="3582" max="3582" width="16.125" style="82" customWidth="1"/>
    <col min="3583" max="3585" width="5.875" style="82" customWidth="1"/>
    <col min="3586" max="3587" width="5.625" style="82" customWidth="1"/>
    <col min="3588" max="3590" width="5.875" style="82" customWidth="1"/>
    <col min="3591" max="3592" width="5.625" style="82" customWidth="1"/>
    <col min="3593" max="3593" width="5.875" style="82" customWidth="1"/>
    <col min="3594" max="3595" width="5.625" style="82" customWidth="1"/>
    <col min="3596" max="3596" width="5.875" style="82" customWidth="1"/>
    <col min="3597" max="3598" width="5.625" style="82" customWidth="1"/>
    <col min="3599" max="3599" width="6.625" style="82" customWidth="1"/>
    <col min="3600" max="3601" width="5.625" style="82" customWidth="1"/>
    <col min="3602" max="3602" width="6.625" style="82" customWidth="1"/>
    <col min="3603" max="3604" width="5.625" style="82" customWidth="1"/>
    <col min="3605" max="3605" width="6.625" style="82" customWidth="1"/>
    <col min="3606" max="3607" width="5.625" style="82" customWidth="1"/>
    <col min="3608" max="3608" width="6.625" style="82" customWidth="1"/>
    <col min="3609" max="3610" width="5.625" style="82" customWidth="1"/>
    <col min="3611" max="3837" width="9" style="82"/>
    <col min="3838" max="3838" width="16.125" style="82" customWidth="1"/>
    <col min="3839" max="3841" width="5.875" style="82" customWidth="1"/>
    <col min="3842" max="3843" width="5.625" style="82" customWidth="1"/>
    <col min="3844" max="3846" width="5.875" style="82" customWidth="1"/>
    <col min="3847" max="3848" width="5.625" style="82" customWidth="1"/>
    <col min="3849" max="3849" width="5.875" style="82" customWidth="1"/>
    <col min="3850" max="3851" width="5.625" style="82" customWidth="1"/>
    <col min="3852" max="3852" width="5.875" style="82" customWidth="1"/>
    <col min="3853" max="3854" width="5.625" style="82" customWidth="1"/>
    <col min="3855" max="3855" width="6.625" style="82" customWidth="1"/>
    <col min="3856" max="3857" width="5.625" style="82" customWidth="1"/>
    <col min="3858" max="3858" width="6.625" style="82" customWidth="1"/>
    <col min="3859" max="3860" width="5.625" style="82" customWidth="1"/>
    <col min="3861" max="3861" width="6.625" style="82" customWidth="1"/>
    <col min="3862" max="3863" width="5.625" style="82" customWidth="1"/>
    <col min="3864" max="3864" width="6.625" style="82" customWidth="1"/>
    <col min="3865" max="3866" width="5.625" style="82" customWidth="1"/>
    <col min="3867" max="4093" width="9" style="82"/>
    <col min="4094" max="4094" width="16.125" style="82" customWidth="1"/>
    <col min="4095" max="4097" width="5.875" style="82" customWidth="1"/>
    <col min="4098" max="4099" width="5.625" style="82" customWidth="1"/>
    <col min="4100" max="4102" width="5.875" style="82" customWidth="1"/>
    <col min="4103" max="4104" width="5.625" style="82" customWidth="1"/>
    <col min="4105" max="4105" width="5.875" style="82" customWidth="1"/>
    <col min="4106" max="4107" width="5.625" style="82" customWidth="1"/>
    <col min="4108" max="4108" width="5.875" style="82" customWidth="1"/>
    <col min="4109" max="4110" width="5.625" style="82" customWidth="1"/>
    <col min="4111" max="4111" width="6.625" style="82" customWidth="1"/>
    <col min="4112" max="4113" width="5.625" style="82" customWidth="1"/>
    <col min="4114" max="4114" width="6.625" style="82" customWidth="1"/>
    <col min="4115" max="4116" width="5.625" style="82" customWidth="1"/>
    <col min="4117" max="4117" width="6.625" style="82" customWidth="1"/>
    <col min="4118" max="4119" width="5.625" style="82" customWidth="1"/>
    <col min="4120" max="4120" width="6.625" style="82" customWidth="1"/>
    <col min="4121" max="4122" width="5.625" style="82" customWidth="1"/>
    <col min="4123" max="4349" width="9" style="82"/>
    <col min="4350" max="4350" width="16.125" style="82" customWidth="1"/>
    <col min="4351" max="4353" width="5.875" style="82" customWidth="1"/>
    <col min="4354" max="4355" width="5.625" style="82" customWidth="1"/>
    <col min="4356" max="4358" width="5.875" style="82" customWidth="1"/>
    <col min="4359" max="4360" width="5.625" style="82" customWidth="1"/>
    <col min="4361" max="4361" width="5.875" style="82" customWidth="1"/>
    <col min="4362" max="4363" width="5.625" style="82" customWidth="1"/>
    <col min="4364" max="4364" width="5.875" style="82" customWidth="1"/>
    <col min="4365" max="4366" width="5.625" style="82" customWidth="1"/>
    <col min="4367" max="4367" width="6.625" style="82" customWidth="1"/>
    <col min="4368" max="4369" width="5.625" style="82" customWidth="1"/>
    <col min="4370" max="4370" width="6.625" style="82" customWidth="1"/>
    <col min="4371" max="4372" width="5.625" style="82" customWidth="1"/>
    <col min="4373" max="4373" width="6.625" style="82" customWidth="1"/>
    <col min="4374" max="4375" width="5.625" style="82" customWidth="1"/>
    <col min="4376" max="4376" width="6.625" style="82" customWidth="1"/>
    <col min="4377" max="4378" width="5.625" style="82" customWidth="1"/>
    <col min="4379" max="4605" width="9" style="82"/>
    <col min="4606" max="4606" width="16.125" style="82" customWidth="1"/>
    <col min="4607" max="4609" width="5.875" style="82" customWidth="1"/>
    <col min="4610" max="4611" width="5.625" style="82" customWidth="1"/>
    <col min="4612" max="4614" width="5.875" style="82" customWidth="1"/>
    <col min="4615" max="4616" width="5.625" style="82" customWidth="1"/>
    <col min="4617" max="4617" width="5.875" style="82" customWidth="1"/>
    <col min="4618" max="4619" width="5.625" style="82" customWidth="1"/>
    <col min="4620" max="4620" width="5.875" style="82" customWidth="1"/>
    <col min="4621" max="4622" width="5.625" style="82" customWidth="1"/>
    <col min="4623" max="4623" width="6.625" style="82" customWidth="1"/>
    <col min="4624" max="4625" width="5.625" style="82" customWidth="1"/>
    <col min="4626" max="4626" width="6.625" style="82" customWidth="1"/>
    <col min="4627" max="4628" width="5.625" style="82" customWidth="1"/>
    <col min="4629" max="4629" width="6.625" style="82" customWidth="1"/>
    <col min="4630" max="4631" width="5.625" style="82" customWidth="1"/>
    <col min="4632" max="4632" width="6.625" style="82" customWidth="1"/>
    <col min="4633" max="4634" width="5.625" style="82" customWidth="1"/>
    <col min="4635" max="4861" width="9" style="82"/>
    <col min="4862" max="4862" width="16.125" style="82" customWidth="1"/>
    <col min="4863" max="4865" width="5.875" style="82" customWidth="1"/>
    <col min="4866" max="4867" width="5.625" style="82" customWidth="1"/>
    <col min="4868" max="4870" width="5.875" style="82" customWidth="1"/>
    <col min="4871" max="4872" width="5.625" style="82" customWidth="1"/>
    <col min="4873" max="4873" width="5.875" style="82" customWidth="1"/>
    <col min="4874" max="4875" width="5.625" style="82" customWidth="1"/>
    <col min="4876" max="4876" width="5.875" style="82" customWidth="1"/>
    <col min="4877" max="4878" width="5.625" style="82" customWidth="1"/>
    <col min="4879" max="4879" width="6.625" style="82" customWidth="1"/>
    <col min="4880" max="4881" width="5.625" style="82" customWidth="1"/>
    <col min="4882" max="4882" width="6.625" style="82" customWidth="1"/>
    <col min="4883" max="4884" width="5.625" style="82" customWidth="1"/>
    <col min="4885" max="4885" width="6.625" style="82" customWidth="1"/>
    <col min="4886" max="4887" width="5.625" style="82" customWidth="1"/>
    <col min="4888" max="4888" width="6.625" style="82" customWidth="1"/>
    <col min="4889" max="4890" width="5.625" style="82" customWidth="1"/>
    <col min="4891" max="5117" width="9" style="82"/>
    <col min="5118" max="5118" width="16.125" style="82" customWidth="1"/>
    <col min="5119" max="5121" width="5.875" style="82" customWidth="1"/>
    <col min="5122" max="5123" width="5.625" style="82" customWidth="1"/>
    <col min="5124" max="5126" width="5.875" style="82" customWidth="1"/>
    <col min="5127" max="5128" width="5.625" style="82" customWidth="1"/>
    <col min="5129" max="5129" width="5.875" style="82" customWidth="1"/>
    <col min="5130" max="5131" width="5.625" style="82" customWidth="1"/>
    <col min="5132" max="5132" width="5.875" style="82" customWidth="1"/>
    <col min="5133" max="5134" width="5.625" style="82" customWidth="1"/>
    <col min="5135" max="5135" width="6.625" style="82" customWidth="1"/>
    <col min="5136" max="5137" width="5.625" style="82" customWidth="1"/>
    <col min="5138" max="5138" width="6.625" style="82" customWidth="1"/>
    <col min="5139" max="5140" width="5.625" style="82" customWidth="1"/>
    <col min="5141" max="5141" width="6.625" style="82" customWidth="1"/>
    <col min="5142" max="5143" width="5.625" style="82" customWidth="1"/>
    <col min="5144" max="5144" width="6.625" style="82" customWidth="1"/>
    <col min="5145" max="5146" width="5.625" style="82" customWidth="1"/>
    <col min="5147" max="5373" width="9" style="82"/>
    <col min="5374" max="5374" width="16.125" style="82" customWidth="1"/>
    <col min="5375" max="5377" width="5.875" style="82" customWidth="1"/>
    <col min="5378" max="5379" width="5.625" style="82" customWidth="1"/>
    <col min="5380" max="5382" width="5.875" style="82" customWidth="1"/>
    <col min="5383" max="5384" width="5.625" style="82" customWidth="1"/>
    <col min="5385" max="5385" width="5.875" style="82" customWidth="1"/>
    <col min="5386" max="5387" width="5.625" style="82" customWidth="1"/>
    <col min="5388" max="5388" width="5.875" style="82" customWidth="1"/>
    <col min="5389" max="5390" width="5.625" style="82" customWidth="1"/>
    <col min="5391" max="5391" width="6.625" style="82" customWidth="1"/>
    <col min="5392" max="5393" width="5.625" style="82" customWidth="1"/>
    <col min="5394" max="5394" width="6.625" style="82" customWidth="1"/>
    <col min="5395" max="5396" width="5.625" style="82" customWidth="1"/>
    <col min="5397" max="5397" width="6.625" style="82" customWidth="1"/>
    <col min="5398" max="5399" width="5.625" style="82" customWidth="1"/>
    <col min="5400" max="5400" width="6.625" style="82" customWidth="1"/>
    <col min="5401" max="5402" width="5.625" style="82" customWidth="1"/>
    <col min="5403" max="5629" width="9" style="82"/>
    <col min="5630" max="5630" width="16.125" style="82" customWidth="1"/>
    <col min="5631" max="5633" width="5.875" style="82" customWidth="1"/>
    <col min="5634" max="5635" width="5.625" style="82" customWidth="1"/>
    <col min="5636" max="5638" width="5.875" style="82" customWidth="1"/>
    <col min="5639" max="5640" width="5.625" style="82" customWidth="1"/>
    <col min="5641" max="5641" width="5.875" style="82" customWidth="1"/>
    <col min="5642" max="5643" width="5.625" style="82" customWidth="1"/>
    <col min="5644" max="5644" width="5.875" style="82" customWidth="1"/>
    <col min="5645" max="5646" width="5.625" style="82" customWidth="1"/>
    <col min="5647" max="5647" width="6.625" style="82" customWidth="1"/>
    <col min="5648" max="5649" width="5.625" style="82" customWidth="1"/>
    <col min="5650" max="5650" width="6.625" style="82" customWidth="1"/>
    <col min="5651" max="5652" width="5.625" style="82" customWidth="1"/>
    <col min="5653" max="5653" width="6.625" style="82" customWidth="1"/>
    <col min="5654" max="5655" width="5.625" style="82" customWidth="1"/>
    <col min="5656" max="5656" width="6.625" style="82" customWidth="1"/>
    <col min="5657" max="5658" width="5.625" style="82" customWidth="1"/>
    <col min="5659" max="5885" width="9" style="82"/>
    <col min="5886" max="5886" width="16.125" style="82" customWidth="1"/>
    <col min="5887" max="5889" width="5.875" style="82" customWidth="1"/>
    <col min="5890" max="5891" width="5.625" style="82" customWidth="1"/>
    <col min="5892" max="5894" width="5.875" style="82" customWidth="1"/>
    <col min="5895" max="5896" width="5.625" style="82" customWidth="1"/>
    <col min="5897" max="5897" width="5.875" style="82" customWidth="1"/>
    <col min="5898" max="5899" width="5.625" style="82" customWidth="1"/>
    <col min="5900" max="5900" width="5.875" style="82" customWidth="1"/>
    <col min="5901" max="5902" width="5.625" style="82" customWidth="1"/>
    <col min="5903" max="5903" width="6.625" style="82" customWidth="1"/>
    <col min="5904" max="5905" width="5.625" style="82" customWidth="1"/>
    <col min="5906" max="5906" width="6.625" style="82" customWidth="1"/>
    <col min="5907" max="5908" width="5.625" style="82" customWidth="1"/>
    <col min="5909" max="5909" width="6.625" style="82" customWidth="1"/>
    <col min="5910" max="5911" width="5.625" style="82" customWidth="1"/>
    <col min="5912" max="5912" width="6.625" style="82" customWidth="1"/>
    <col min="5913" max="5914" width="5.625" style="82" customWidth="1"/>
    <col min="5915" max="6141" width="9" style="82"/>
    <col min="6142" max="6142" width="16.125" style="82" customWidth="1"/>
    <col min="6143" max="6145" width="5.875" style="82" customWidth="1"/>
    <col min="6146" max="6147" width="5.625" style="82" customWidth="1"/>
    <col min="6148" max="6150" width="5.875" style="82" customWidth="1"/>
    <col min="6151" max="6152" width="5.625" style="82" customWidth="1"/>
    <col min="6153" max="6153" width="5.875" style="82" customWidth="1"/>
    <col min="6154" max="6155" width="5.625" style="82" customWidth="1"/>
    <col min="6156" max="6156" width="5.875" style="82" customWidth="1"/>
    <col min="6157" max="6158" width="5.625" style="82" customWidth="1"/>
    <col min="6159" max="6159" width="6.625" style="82" customWidth="1"/>
    <col min="6160" max="6161" width="5.625" style="82" customWidth="1"/>
    <col min="6162" max="6162" width="6.625" style="82" customWidth="1"/>
    <col min="6163" max="6164" width="5.625" style="82" customWidth="1"/>
    <col min="6165" max="6165" width="6.625" style="82" customWidth="1"/>
    <col min="6166" max="6167" width="5.625" style="82" customWidth="1"/>
    <col min="6168" max="6168" width="6.625" style="82" customWidth="1"/>
    <col min="6169" max="6170" width="5.625" style="82" customWidth="1"/>
    <col min="6171" max="6397" width="9" style="82"/>
    <col min="6398" max="6398" width="16.125" style="82" customWidth="1"/>
    <col min="6399" max="6401" width="5.875" style="82" customWidth="1"/>
    <col min="6402" max="6403" width="5.625" style="82" customWidth="1"/>
    <col min="6404" max="6406" width="5.875" style="82" customWidth="1"/>
    <col min="6407" max="6408" width="5.625" style="82" customWidth="1"/>
    <col min="6409" max="6409" width="5.875" style="82" customWidth="1"/>
    <col min="6410" max="6411" width="5.625" style="82" customWidth="1"/>
    <col min="6412" max="6412" width="5.875" style="82" customWidth="1"/>
    <col min="6413" max="6414" width="5.625" style="82" customWidth="1"/>
    <col min="6415" max="6415" width="6.625" style="82" customWidth="1"/>
    <col min="6416" max="6417" width="5.625" style="82" customWidth="1"/>
    <col min="6418" max="6418" width="6.625" style="82" customWidth="1"/>
    <col min="6419" max="6420" width="5.625" style="82" customWidth="1"/>
    <col min="6421" max="6421" width="6.625" style="82" customWidth="1"/>
    <col min="6422" max="6423" width="5.625" style="82" customWidth="1"/>
    <col min="6424" max="6424" width="6.625" style="82" customWidth="1"/>
    <col min="6425" max="6426" width="5.625" style="82" customWidth="1"/>
    <col min="6427" max="6653" width="9" style="82"/>
    <col min="6654" max="6654" width="16.125" style="82" customWidth="1"/>
    <col min="6655" max="6657" width="5.875" style="82" customWidth="1"/>
    <col min="6658" max="6659" width="5.625" style="82" customWidth="1"/>
    <col min="6660" max="6662" width="5.875" style="82" customWidth="1"/>
    <col min="6663" max="6664" width="5.625" style="82" customWidth="1"/>
    <col min="6665" max="6665" width="5.875" style="82" customWidth="1"/>
    <col min="6666" max="6667" width="5.625" style="82" customWidth="1"/>
    <col min="6668" max="6668" width="5.875" style="82" customWidth="1"/>
    <col min="6669" max="6670" width="5.625" style="82" customWidth="1"/>
    <col min="6671" max="6671" width="6.625" style="82" customWidth="1"/>
    <col min="6672" max="6673" width="5.625" style="82" customWidth="1"/>
    <col min="6674" max="6674" width="6.625" style="82" customWidth="1"/>
    <col min="6675" max="6676" width="5.625" style="82" customWidth="1"/>
    <col min="6677" max="6677" width="6.625" style="82" customWidth="1"/>
    <col min="6678" max="6679" width="5.625" style="82" customWidth="1"/>
    <col min="6680" max="6680" width="6.625" style="82" customWidth="1"/>
    <col min="6681" max="6682" width="5.625" style="82" customWidth="1"/>
    <col min="6683" max="6909" width="9" style="82"/>
    <col min="6910" max="6910" width="16.125" style="82" customWidth="1"/>
    <col min="6911" max="6913" width="5.875" style="82" customWidth="1"/>
    <col min="6914" max="6915" width="5.625" style="82" customWidth="1"/>
    <col min="6916" max="6918" width="5.875" style="82" customWidth="1"/>
    <col min="6919" max="6920" width="5.625" style="82" customWidth="1"/>
    <col min="6921" max="6921" width="5.875" style="82" customWidth="1"/>
    <col min="6922" max="6923" width="5.625" style="82" customWidth="1"/>
    <col min="6924" max="6924" width="5.875" style="82" customWidth="1"/>
    <col min="6925" max="6926" width="5.625" style="82" customWidth="1"/>
    <col min="6927" max="6927" width="6.625" style="82" customWidth="1"/>
    <col min="6928" max="6929" width="5.625" style="82" customWidth="1"/>
    <col min="6930" max="6930" width="6.625" style="82" customWidth="1"/>
    <col min="6931" max="6932" width="5.625" style="82" customWidth="1"/>
    <col min="6933" max="6933" width="6.625" style="82" customWidth="1"/>
    <col min="6934" max="6935" width="5.625" style="82" customWidth="1"/>
    <col min="6936" max="6936" width="6.625" style="82" customWidth="1"/>
    <col min="6937" max="6938" width="5.625" style="82" customWidth="1"/>
    <col min="6939" max="7165" width="9" style="82"/>
    <col min="7166" max="7166" width="16.125" style="82" customWidth="1"/>
    <col min="7167" max="7169" width="5.875" style="82" customWidth="1"/>
    <col min="7170" max="7171" width="5.625" style="82" customWidth="1"/>
    <col min="7172" max="7174" width="5.875" style="82" customWidth="1"/>
    <col min="7175" max="7176" width="5.625" style="82" customWidth="1"/>
    <col min="7177" max="7177" width="5.875" style="82" customWidth="1"/>
    <col min="7178" max="7179" width="5.625" style="82" customWidth="1"/>
    <col min="7180" max="7180" width="5.875" style="82" customWidth="1"/>
    <col min="7181" max="7182" width="5.625" style="82" customWidth="1"/>
    <col min="7183" max="7183" width="6.625" style="82" customWidth="1"/>
    <col min="7184" max="7185" width="5.625" style="82" customWidth="1"/>
    <col min="7186" max="7186" width="6.625" style="82" customWidth="1"/>
    <col min="7187" max="7188" width="5.625" style="82" customWidth="1"/>
    <col min="7189" max="7189" width="6.625" style="82" customWidth="1"/>
    <col min="7190" max="7191" width="5.625" style="82" customWidth="1"/>
    <col min="7192" max="7192" width="6.625" style="82" customWidth="1"/>
    <col min="7193" max="7194" width="5.625" style="82" customWidth="1"/>
    <col min="7195" max="7421" width="9" style="82"/>
    <col min="7422" max="7422" width="16.125" style="82" customWidth="1"/>
    <col min="7423" max="7425" width="5.875" style="82" customWidth="1"/>
    <col min="7426" max="7427" width="5.625" style="82" customWidth="1"/>
    <col min="7428" max="7430" width="5.875" style="82" customWidth="1"/>
    <col min="7431" max="7432" width="5.625" style="82" customWidth="1"/>
    <col min="7433" max="7433" width="5.875" style="82" customWidth="1"/>
    <col min="7434" max="7435" width="5.625" style="82" customWidth="1"/>
    <col min="7436" max="7436" width="5.875" style="82" customWidth="1"/>
    <col min="7437" max="7438" width="5.625" style="82" customWidth="1"/>
    <col min="7439" max="7439" width="6.625" style="82" customWidth="1"/>
    <col min="7440" max="7441" width="5.625" style="82" customWidth="1"/>
    <col min="7442" max="7442" width="6.625" style="82" customWidth="1"/>
    <col min="7443" max="7444" width="5.625" style="82" customWidth="1"/>
    <col min="7445" max="7445" width="6.625" style="82" customWidth="1"/>
    <col min="7446" max="7447" width="5.625" style="82" customWidth="1"/>
    <col min="7448" max="7448" width="6.625" style="82" customWidth="1"/>
    <col min="7449" max="7450" width="5.625" style="82" customWidth="1"/>
    <col min="7451" max="7677" width="9" style="82"/>
    <col min="7678" max="7678" width="16.125" style="82" customWidth="1"/>
    <col min="7679" max="7681" width="5.875" style="82" customWidth="1"/>
    <col min="7682" max="7683" width="5.625" style="82" customWidth="1"/>
    <col min="7684" max="7686" width="5.875" style="82" customWidth="1"/>
    <col min="7687" max="7688" width="5.625" style="82" customWidth="1"/>
    <col min="7689" max="7689" width="5.875" style="82" customWidth="1"/>
    <col min="7690" max="7691" width="5.625" style="82" customWidth="1"/>
    <col min="7692" max="7692" width="5.875" style="82" customWidth="1"/>
    <col min="7693" max="7694" width="5.625" style="82" customWidth="1"/>
    <col min="7695" max="7695" width="6.625" style="82" customWidth="1"/>
    <col min="7696" max="7697" width="5.625" style="82" customWidth="1"/>
    <col min="7698" max="7698" width="6.625" style="82" customWidth="1"/>
    <col min="7699" max="7700" width="5.625" style="82" customWidth="1"/>
    <col min="7701" max="7701" width="6.625" style="82" customWidth="1"/>
    <col min="7702" max="7703" width="5.625" style="82" customWidth="1"/>
    <col min="7704" max="7704" width="6.625" style="82" customWidth="1"/>
    <col min="7705" max="7706" width="5.625" style="82" customWidth="1"/>
    <col min="7707" max="7933" width="9" style="82"/>
    <col min="7934" max="7934" width="16.125" style="82" customWidth="1"/>
    <col min="7935" max="7937" width="5.875" style="82" customWidth="1"/>
    <col min="7938" max="7939" width="5.625" style="82" customWidth="1"/>
    <col min="7940" max="7942" width="5.875" style="82" customWidth="1"/>
    <col min="7943" max="7944" width="5.625" style="82" customWidth="1"/>
    <col min="7945" max="7945" width="5.875" style="82" customWidth="1"/>
    <col min="7946" max="7947" width="5.625" style="82" customWidth="1"/>
    <col min="7948" max="7948" width="5.875" style="82" customWidth="1"/>
    <col min="7949" max="7950" width="5.625" style="82" customWidth="1"/>
    <col min="7951" max="7951" width="6.625" style="82" customWidth="1"/>
    <col min="7952" max="7953" width="5.625" style="82" customWidth="1"/>
    <col min="7954" max="7954" width="6.625" style="82" customWidth="1"/>
    <col min="7955" max="7956" width="5.625" style="82" customWidth="1"/>
    <col min="7957" max="7957" width="6.625" style="82" customWidth="1"/>
    <col min="7958" max="7959" width="5.625" style="82" customWidth="1"/>
    <col min="7960" max="7960" width="6.625" style="82" customWidth="1"/>
    <col min="7961" max="7962" width="5.625" style="82" customWidth="1"/>
    <col min="7963" max="8189" width="9" style="82"/>
    <col min="8190" max="8190" width="16.125" style="82" customWidth="1"/>
    <col min="8191" max="8193" width="5.875" style="82" customWidth="1"/>
    <col min="8194" max="8195" width="5.625" style="82" customWidth="1"/>
    <col min="8196" max="8198" width="5.875" style="82" customWidth="1"/>
    <col min="8199" max="8200" width="5.625" style="82" customWidth="1"/>
    <col min="8201" max="8201" width="5.875" style="82" customWidth="1"/>
    <col min="8202" max="8203" width="5.625" style="82" customWidth="1"/>
    <col min="8204" max="8204" width="5.875" style="82" customWidth="1"/>
    <col min="8205" max="8206" width="5.625" style="82" customWidth="1"/>
    <col min="8207" max="8207" width="6.625" style="82" customWidth="1"/>
    <col min="8208" max="8209" width="5.625" style="82" customWidth="1"/>
    <col min="8210" max="8210" width="6.625" style="82" customWidth="1"/>
    <col min="8211" max="8212" width="5.625" style="82" customWidth="1"/>
    <col min="8213" max="8213" width="6.625" style="82" customWidth="1"/>
    <col min="8214" max="8215" width="5.625" style="82" customWidth="1"/>
    <col min="8216" max="8216" width="6.625" style="82" customWidth="1"/>
    <col min="8217" max="8218" width="5.625" style="82" customWidth="1"/>
    <col min="8219" max="8445" width="9" style="82"/>
    <col min="8446" max="8446" width="16.125" style="82" customWidth="1"/>
    <col min="8447" max="8449" width="5.875" style="82" customWidth="1"/>
    <col min="8450" max="8451" width="5.625" style="82" customWidth="1"/>
    <col min="8452" max="8454" width="5.875" style="82" customWidth="1"/>
    <col min="8455" max="8456" width="5.625" style="82" customWidth="1"/>
    <col min="8457" max="8457" width="5.875" style="82" customWidth="1"/>
    <col min="8458" max="8459" width="5.625" style="82" customWidth="1"/>
    <col min="8460" max="8460" width="5.875" style="82" customWidth="1"/>
    <col min="8461" max="8462" width="5.625" style="82" customWidth="1"/>
    <col min="8463" max="8463" width="6.625" style="82" customWidth="1"/>
    <col min="8464" max="8465" width="5.625" style="82" customWidth="1"/>
    <col min="8466" max="8466" width="6.625" style="82" customWidth="1"/>
    <col min="8467" max="8468" width="5.625" style="82" customWidth="1"/>
    <col min="8469" max="8469" width="6.625" style="82" customWidth="1"/>
    <col min="8470" max="8471" width="5.625" style="82" customWidth="1"/>
    <col min="8472" max="8472" width="6.625" style="82" customWidth="1"/>
    <col min="8473" max="8474" width="5.625" style="82" customWidth="1"/>
    <col min="8475" max="8701" width="9" style="82"/>
    <col min="8702" max="8702" width="16.125" style="82" customWidth="1"/>
    <col min="8703" max="8705" width="5.875" style="82" customWidth="1"/>
    <col min="8706" max="8707" width="5.625" style="82" customWidth="1"/>
    <col min="8708" max="8710" width="5.875" style="82" customWidth="1"/>
    <col min="8711" max="8712" width="5.625" style="82" customWidth="1"/>
    <col min="8713" max="8713" width="5.875" style="82" customWidth="1"/>
    <col min="8714" max="8715" width="5.625" style="82" customWidth="1"/>
    <col min="8716" max="8716" width="5.875" style="82" customWidth="1"/>
    <col min="8717" max="8718" width="5.625" style="82" customWidth="1"/>
    <col min="8719" max="8719" width="6.625" style="82" customWidth="1"/>
    <col min="8720" max="8721" width="5.625" style="82" customWidth="1"/>
    <col min="8722" max="8722" width="6.625" style="82" customWidth="1"/>
    <col min="8723" max="8724" width="5.625" style="82" customWidth="1"/>
    <col min="8725" max="8725" width="6.625" style="82" customWidth="1"/>
    <col min="8726" max="8727" width="5.625" style="82" customWidth="1"/>
    <col min="8728" max="8728" width="6.625" style="82" customWidth="1"/>
    <col min="8729" max="8730" width="5.625" style="82" customWidth="1"/>
    <col min="8731" max="8957" width="9" style="82"/>
    <col min="8958" max="8958" width="16.125" style="82" customWidth="1"/>
    <col min="8959" max="8961" width="5.875" style="82" customWidth="1"/>
    <col min="8962" max="8963" width="5.625" style="82" customWidth="1"/>
    <col min="8964" max="8966" width="5.875" style="82" customWidth="1"/>
    <col min="8967" max="8968" width="5.625" style="82" customWidth="1"/>
    <col min="8969" max="8969" width="5.875" style="82" customWidth="1"/>
    <col min="8970" max="8971" width="5.625" style="82" customWidth="1"/>
    <col min="8972" max="8972" width="5.875" style="82" customWidth="1"/>
    <col min="8973" max="8974" width="5.625" style="82" customWidth="1"/>
    <col min="8975" max="8975" width="6.625" style="82" customWidth="1"/>
    <col min="8976" max="8977" width="5.625" style="82" customWidth="1"/>
    <col min="8978" max="8978" width="6.625" style="82" customWidth="1"/>
    <col min="8979" max="8980" width="5.625" style="82" customWidth="1"/>
    <col min="8981" max="8981" width="6.625" style="82" customWidth="1"/>
    <col min="8982" max="8983" width="5.625" style="82" customWidth="1"/>
    <col min="8984" max="8984" width="6.625" style="82" customWidth="1"/>
    <col min="8985" max="8986" width="5.625" style="82" customWidth="1"/>
    <col min="8987" max="9213" width="9" style="82"/>
    <col min="9214" max="9214" width="16.125" style="82" customWidth="1"/>
    <col min="9215" max="9217" width="5.875" style="82" customWidth="1"/>
    <col min="9218" max="9219" width="5.625" style="82" customWidth="1"/>
    <col min="9220" max="9222" width="5.875" style="82" customWidth="1"/>
    <col min="9223" max="9224" width="5.625" style="82" customWidth="1"/>
    <col min="9225" max="9225" width="5.875" style="82" customWidth="1"/>
    <col min="9226" max="9227" width="5.625" style="82" customWidth="1"/>
    <col min="9228" max="9228" width="5.875" style="82" customWidth="1"/>
    <col min="9229" max="9230" width="5.625" style="82" customWidth="1"/>
    <col min="9231" max="9231" width="6.625" style="82" customWidth="1"/>
    <col min="9232" max="9233" width="5.625" style="82" customWidth="1"/>
    <col min="9234" max="9234" width="6.625" style="82" customWidth="1"/>
    <col min="9235" max="9236" width="5.625" style="82" customWidth="1"/>
    <col min="9237" max="9237" width="6.625" style="82" customWidth="1"/>
    <col min="9238" max="9239" width="5.625" style="82" customWidth="1"/>
    <col min="9240" max="9240" width="6.625" style="82" customWidth="1"/>
    <col min="9241" max="9242" width="5.625" style="82" customWidth="1"/>
    <col min="9243" max="9469" width="9" style="82"/>
    <col min="9470" max="9470" width="16.125" style="82" customWidth="1"/>
    <col min="9471" max="9473" width="5.875" style="82" customWidth="1"/>
    <col min="9474" max="9475" width="5.625" style="82" customWidth="1"/>
    <col min="9476" max="9478" width="5.875" style="82" customWidth="1"/>
    <col min="9479" max="9480" width="5.625" style="82" customWidth="1"/>
    <col min="9481" max="9481" width="5.875" style="82" customWidth="1"/>
    <col min="9482" max="9483" width="5.625" style="82" customWidth="1"/>
    <col min="9484" max="9484" width="5.875" style="82" customWidth="1"/>
    <col min="9485" max="9486" width="5.625" style="82" customWidth="1"/>
    <col min="9487" max="9487" width="6.625" style="82" customWidth="1"/>
    <col min="9488" max="9489" width="5.625" style="82" customWidth="1"/>
    <col min="9490" max="9490" width="6.625" style="82" customWidth="1"/>
    <col min="9491" max="9492" width="5.625" style="82" customWidth="1"/>
    <col min="9493" max="9493" width="6.625" style="82" customWidth="1"/>
    <col min="9494" max="9495" width="5.625" style="82" customWidth="1"/>
    <col min="9496" max="9496" width="6.625" style="82" customWidth="1"/>
    <col min="9497" max="9498" width="5.625" style="82" customWidth="1"/>
    <col min="9499" max="9725" width="9" style="82"/>
    <col min="9726" max="9726" width="16.125" style="82" customWidth="1"/>
    <col min="9727" max="9729" width="5.875" style="82" customWidth="1"/>
    <col min="9730" max="9731" width="5.625" style="82" customWidth="1"/>
    <col min="9732" max="9734" width="5.875" style="82" customWidth="1"/>
    <col min="9735" max="9736" width="5.625" style="82" customWidth="1"/>
    <col min="9737" max="9737" width="5.875" style="82" customWidth="1"/>
    <col min="9738" max="9739" width="5.625" style="82" customWidth="1"/>
    <col min="9740" max="9740" width="5.875" style="82" customWidth="1"/>
    <col min="9741" max="9742" width="5.625" style="82" customWidth="1"/>
    <col min="9743" max="9743" width="6.625" style="82" customWidth="1"/>
    <col min="9744" max="9745" width="5.625" style="82" customWidth="1"/>
    <col min="9746" max="9746" width="6.625" style="82" customWidth="1"/>
    <col min="9747" max="9748" width="5.625" style="82" customWidth="1"/>
    <col min="9749" max="9749" width="6.625" style="82" customWidth="1"/>
    <col min="9750" max="9751" width="5.625" style="82" customWidth="1"/>
    <col min="9752" max="9752" width="6.625" style="82" customWidth="1"/>
    <col min="9753" max="9754" width="5.625" style="82" customWidth="1"/>
    <col min="9755" max="9981" width="9" style="82"/>
    <col min="9982" max="9982" width="16.125" style="82" customWidth="1"/>
    <col min="9983" max="9985" width="5.875" style="82" customWidth="1"/>
    <col min="9986" max="9987" width="5.625" style="82" customWidth="1"/>
    <col min="9988" max="9990" width="5.875" style="82" customWidth="1"/>
    <col min="9991" max="9992" width="5.625" style="82" customWidth="1"/>
    <col min="9993" max="9993" width="5.875" style="82" customWidth="1"/>
    <col min="9994" max="9995" width="5.625" style="82" customWidth="1"/>
    <col min="9996" max="9996" width="5.875" style="82" customWidth="1"/>
    <col min="9997" max="9998" width="5.625" style="82" customWidth="1"/>
    <col min="9999" max="9999" width="6.625" style="82" customWidth="1"/>
    <col min="10000" max="10001" width="5.625" style="82" customWidth="1"/>
    <col min="10002" max="10002" width="6.625" style="82" customWidth="1"/>
    <col min="10003" max="10004" width="5.625" style="82" customWidth="1"/>
    <col min="10005" max="10005" width="6.625" style="82" customWidth="1"/>
    <col min="10006" max="10007" width="5.625" style="82" customWidth="1"/>
    <col min="10008" max="10008" width="6.625" style="82" customWidth="1"/>
    <col min="10009" max="10010" width="5.625" style="82" customWidth="1"/>
    <col min="10011" max="10237" width="9" style="82"/>
    <col min="10238" max="10238" width="16.125" style="82" customWidth="1"/>
    <col min="10239" max="10241" width="5.875" style="82" customWidth="1"/>
    <col min="10242" max="10243" width="5.625" style="82" customWidth="1"/>
    <col min="10244" max="10246" width="5.875" style="82" customWidth="1"/>
    <col min="10247" max="10248" width="5.625" style="82" customWidth="1"/>
    <col min="10249" max="10249" width="5.875" style="82" customWidth="1"/>
    <col min="10250" max="10251" width="5.625" style="82" customWidth="1"/>
    <col min="10252" max="10252" width="5.875" style="82" customWidth="1"/>
    <col min="10253" max="10254" width="5.625" style="82" customWidth="1"/>
    <col min="10255" max="10255" width="6.625" style="82" customWidth="1"/>
    <col min="10256" max="10257" width="5.625" style="82" customWidth="1"/>
    <col min="10258" max="10258" width="6.625" style="82" customWidth="1"/>
    <col min="10259" max="10260" width="5.625" style="82" customWidth="1"/>
    <col min="10261" max="10261" width="6.625" style="82" customWidth="1"/>
    <col min="10262" max="10263" width="5.625" style="82" customWidth="1"/>
    <col min="10264" max="10264" width="6.625" style="82" customWidth="1"/>
    <col min="10265" max="10266" width="5.625" style="82" customWidth="1"/>
    <col min="10267" max="10493" width="9" style="82"/>
    <col min="10494" max="10494" width="16.125" style="82" customWidth="1"/>
    <col min="10495" max="10497" width="5.875" style="82" customWidth="1"/>
    <col min="10498" max="10499" width="5.625" style="82" customWidth="1"/>
    <col min="10500" max="10502" width="5.875" style="82" customWidth="1"/>
    <col min="10503" max="10504" width="5.625" style="82" customWidth="1"/>
    <col min="10505" max="10505" width="5.875" style="82" customWidth="1"/>
    <col min="10506" max="10507" width="5.625" style="82" customWidth="1"/>
    <col min="10508" max="10508" width="5.875" style="82" customWidth="1"/>
    <col min="10509" max="10510" width="5.625" style="82" customWidth="1"/>
    <col min="10511" max="10511" width="6.625" style="82" customWidth="1"/>
    <col min="10512" max="10513" width="5.625" style="82" customWidth="1"/>
    <col min="10514" max="10514" width="6.625" style="82" customWidth="1"/>
    <col min="10515" max="10516" width="5.625" style="82" customWidth="1"/>
    <col min="10517" max="10517" width="6.625" style="82" customWidth="1"/>
    <col min="10518" max="10519" width="5.625" style="82" customWidth="1"/>
    <col min="10520" max="10520" width="6.625" style="82" customWidth="1"/>
    <col min="10521" max="10522" width="5.625" style="82" customWidth="1"/>
    <col min="10523" max="10749" width="9" style="82"/>
    <col min="10750" max="10750" width="16.125" style="82" customWidth="1"/>
    <col min="10751" max="10753" width="5.875" style="82" customWidth="1"/>
    <col min="10754" max="10755" width="5.625" style="82" customWidth="1"/>
    <col min="10756" max="10758" width="5.875" style="82" customWidth="1"/>
    <col min="10759" max="10760" width="5.625" style="82" customWidth="1"/>
    <col min="10761" max="10761" width="5.875" style="82" customWidth="1"/>
    <col min="10762" max="10763" width="5.625" style="82" customWidth="1"/>
    <col min="10764" max="10764" width="5.875" style="82" customWidth="1"/>
    <col min="10765" max="10766" width="5.625" style="82" customWidth="1"/>
    <col min="10767" max="10767" width="6.625" style="82" customWidth="1"/>
    <col min="10768" max="10769" width="5.625" style="82" customWidth="1"/>
    <col min="10770" max="10770" width="6.625" style="82" customWidth="1"/>
    <col min="10771" max="10772" width="5.625" style="82" customWidth="1"/>
    <col min="10773" max="10773" width="6.625" style="82" customWidth="1"/>
    <col min="10774" max="10775" width="5.625" style="82" customWidth="1"/>
    <col min="10776" max="10776" width="6.625" style="82" customWidth="1"/>
    <col min="10777" max="10778" width="5.625" style="82" customWidth="1"/>
    <col min="10779" max="11005" width="9" style="82"/>
    <col min="11006" max="11006" width="16.125" style="82" customWidth="1"/>
    <col min="11007" max="11009" width="5.875" style="82" customWidth="1"/>
    <col min="11010" max="11011" width="5.625" style="82" customWidth="1"/>
    <col min="11012" max="11014" width="5.875" style="82" customWidth="1"/>
    <col min="11015" max="11016" width="5.625" style="82" customWidth="1"/>
    <col min="11017" max="11017" width="5.875" style="82" customWidth="1"/>
    <col min="11018" max="11019" width="5.625" style="82" customWidth="1"/>
    <col min="11020" max="11020" width="5.875" style="82" customWidth="1"/>
    <col min="11021" max="11022" width="5.625" style="82" customWidth="1"/>
    <col min="11023" max="11023" width="6.625" style="82" customWidth="1"/>
    <col min="11024" max="11025" width="5.625" style="82" customWidth="1"/>
    <col min="11026" max="11026" width="6.625" style="82" customWidth="1"/>
    <col min="11027" max="11028" width="5.625" style="82" customWidth="1"/>
    <col min="11029" max="11029" width="6.625" style="82" customWidth="1"/>
    <col min="11030" max="11031" width="5.625" style="82" customWidth="1"/>
    <col min="11032" max="11032" width="6.625" style="82" customWidth="1"/>
    <col min="11033" max="11034" width="5.625" style="82" customWidth="1"/>
    <col min="11035" max="11261" width="9" style="82"/>
    <col min="11262" max="11262" width="16.125" style="82" customWidth="1"/>
    <col min="11263" max="11265" width="5.875" style="82" customWidth="1"/>
    <col min="11266" max="11267" width="5.625" style="82" customWidth="1"/>
    <col min="11268" max="11270" width="5.875" style="82" customWidth="1"/>
    <col min="11271" max="11272" width="5.625" style="82" customWidth="1"/>
    <col min="11273" max="11273" width="5.875" style="82" customWidth="1"/>
    <col min="11274" max="11275" width="5.625" style="82" customWidth="1"/>
    <col min="11276" max="11276" width="5.875" style="82" customWidth="1"/>
    <col min="11277" max="11278" width="5.625" style="82" customWidth="1"/>
    <col min="11279" max="11279" width="6.625" style="82" customWidth="1"/>
    <col min="11280" max="11281" width="5.625" style="82" customWidth="1"/>
    <col min="11282" max="11282" width="6.625" style="82" customWidth="1"/>
    <col min="11283" max="11284" width="5.625" style="82" customWidth="1"/>
    <col min="11285" max="11285" width="6.625" style="82" customWidth="1"/>
    <col min="11286" max="11287" width="5.625" style="82" customWidth="1"/>
    <col min="11288" max="11288" width="6.625" style="82" customWidth="1"/>
    <col min="11289" max="11290" width="5.625" style="82" customWidth="1"/>
    <col min="11291" max="11517" width="9" style="82"/>
    <col min="11518" max="11518" width="16.125" style="82" customWidth="1"/>
    <col min="11519" max="11521" width="5.875" style="82" customWidth="1"/>
    <col min="11522" max="11523" width="5.625" style="82" customWidth="1"/>
    <col min="11524" max="11526" width="5.875" style="82" customWidth="1"/>
    <col min="11527" max="11528" width="5.625" style="82" customWidth="1"/>
    <col min="11529" max="11529" width="5.875" style="82" customWidth="1"/>
    <col min="11530" max="11531" width="5.625" style="82" customWidth="1"/>
    <col min="11532" max="11532" width="5.875" style="82" customWidth="1"/>
    <col min="11533" max="11534" width="5.625" style="82" customWidth="1"/>
    <col min="11535" max="11535" width="6.625" style="82" customWidth="1"/>
    <col min="11536" max="11537" width="5.625" style="82" customWidth="1"/>
    <col min="11538" max="11538" width="6.625" style="82" customWidth="1"/>
    <col min="11539" max="11540" width="5.625" style="82" customWidth="1"/>
    <col min="11541" max="11541" width="6.625" style="82" customWidth="1"/>
    <col min="11542" max="11543" width="5.625" style="82" customWidth="1"/>
    <col min="11544" max="11544" width="6.625" style="82" customWidth="1"/>
    <col min="11545" max="11546" width="5.625" style="82" customWidth="1"/>
    <col min="11547" max="11773" width="9" style="82"/>
    <col min="11774" max="11774" width="16.125" style="82" customWidth="1"/>
    <col min="11775" max="11777" width="5.875" style="82" customWidth="1"/>
    <col min="11778" max="11779" width="5.625" style="82" customWidth="1"/>
    <col min="11780" max="11782" width="5.875" style="82" customWidth="1"/>
    <col min="11783" max="11784" width="5.625" style="82" customWidth="1"/>
    <col min="11785" max="11785" width="5.875" style="82" customWidth="1"/>
    <col min="11786" max="11787" width="5.625" style="82" customWidth="1"/>
    <col min="11788" max="11788" width="5.875" style="82" customWidth="1"/>
    <col min="11789" max="11790" width="5.625" style="82" customWidth="1"/>
    <col min="11791" max="11791" width="6.625" style="82" customWidth="1"/>
    <col min="11792" max="11793" width="5.625" style="82" customWidth="1"/>
    <col min="11794" max="11794" width="6.625" style="82" customWidth="1"/>
    <col min="11795" max="11796" width="5.625" style="82" customWidth="1"/>
    <col min="11797" max="11797" width="6.625" style="82" customWidth="1"/>
    <col min="11798" max="11799" width="5.625" style="82" customWidth="1"/>
    <col min="11800" max="11800" width="6.625" style="82" customWidth="1"/>
    <col min="11801" max="11802" width="5.625" style="82" customWidth="1"/>
    <col min="11803" max="12029" width="9" style="82"/>
    <col min="12030" max="12030" width="16.125" style="82" customWidth="1"/>
    <col min="12031" max="12033" width="5.875" style="82" customWidth="1"/>
    <col min="12034" max="12035" width="5.625" style="82" customWidth="1"/>
    <col min="12036" max="12038" width="5.875" style="82" customWidth="1"/>
    <col min="12039" max="12040" width="5.625" style="82" customWidth="1"/>
    <col min="12041" max="12041" width="5.875" style="82" customWidth="1"/>
    <col min="12042" max="12043" width="5.625" style="82" customWidth="1"/>
    <col min="12044" max="12044" width="5.875" style="82" customWidth="1"/>
    <col min="12045" max="12046" width="5.625" style="82" customWidth="1"/>
    <col min="12047" max="12047" width="6.625" style="82" customWidth="1"/>
    <col min="12048" max="12049" width="5.625" style="82" customWidth="1"/>
    <col min="12050" max="12050" width="6.625" style="82" customWidth="1"/>
    <col min="12051" max="12052" width="5.625" style="82" customWidth="1"/>
    <col min="12053" max="12053" width="6.625" style="82" customWidth="1"/>
    <col min="12054" max="12055" width="5.625" style="82" customWidth="1"/>
    <col min="12056" max="12056" width="6.625" style="82" customWidth="1"/>
    <col min="12057" max="12058" width="5.625" style="82" customWidth="1"/>
    <col min="12059" max="12285" width="9" style="82"/>
    <col min="12286" max="12286" width="16.125" style="82" customWidth="1"/>
    <col min="12287" max="12289" width="5.875" style="82" customWidth="1"/>
    <col min="12290" max="12291" width="5.625" style="82" customWidth="1"/>
    <col min="12292" max="12294" width="5.875" style="82" customWidth="1"/>
    <col min="12295" max="12296" width="5.625" style="82" customWidth="1"/>
    <col min="12297" max="12297" width="5.875" style="82" customWidth="1"/>
    <col min="12298" max="12299" width="5.625" style="82" customWidth="1"/>
    <col min="12300" max="12300" width="5.875" style="82" customWidth="1"/>
    <col min="12301" max="12302" width="5.625" style="82" customWidth="1"/>
    <col min="12303" max="12303" width="6.625" style="82" customWidth="1"/>
    <col min="12304" max="12305" width="5.625" style="82" customWidth="1"/>
    <col min="12306" max="12306" width="6.625" style="82" customWidth="1"/>
    <col min="12307" max="12308" width="5.625" style="82" customWidth="1"/>
    <col min="12309" max="12309" width="6.625" style="82" customWidth="1"/>
    <col min="12310" max="12311" width="5.625" style="82" customWidth="1"/>
    <col min="12312" max="12312" width="6.625" style="82" customWidth="1"/>
    <col min="12313" max="12314" width="5.625" style="82" customWidth="1"/>
    <col min="12315" max="12541" width="9" style="82"/>
    <col min="12542" max="12542" width="16.125" style="82" customWidth="1"/>
    <col min="12543" max="12545" width="5.875" style="82" customWidth="1"/>
    <col min="12546" max="12547" width="5.625" style="82" customWidth="1"/>
    <col min="12548" max="12550" width="5.875" style="82" customWidth="1"/>
    <col min="12551" max="12552" width="5.625" style="82" customWidth="1"/>
    <col min="12553" max="12553" width="5.875" style="82" customWidth="1"/>
    <col min="12554" max="12555" width="5.625" style="82" customWidth="1"/>
    <col min="12556" max="12556" width="5.875" style="82" customWidth="1"/>
    <col min="12557" max="12558" width="5.625" style="82" customWidth="1"/>
    <col min="12559" max="12559" width="6.625" style="82" customWidth="1"/>
    <col min="12560" max="12561" width="5.625" style="82" customWidth="1"/>
    <col min="12562" max="12562" width="6.625" style="82" customWidth="1"/>
    <col min="12563" max="12564" width="5.625" style="82" customWidth="1"/>
    <col min="12565" max="12565" width="6.625" style="82" customWidth="1"/>
    <col min="12566" max="12567" width="5.625" style="82" customWidth="1"/>
    <col min="12568" max="12568" width="6.625" style="82" customWidth="1"/>
    <col min="12569" max="12570" width="5.625" style="82" customWidth="1"/>
    <col min="12571" max="12797" width="9" style="82"/>
    <col min="12798" max="12798" width="16.125" style="82" customWidth="1"/>
    <col min="12799" max="12801" width="5.875" style="82" customWidth="1"/>
    <col min="12802" max="12803" width="5.625" style="82" customWidth="1"/>
    <col min="12804" max="12806" width="5.875" style="82" customWidth="1"/>
    <col min="12807" max="12808" width="5.625" style="82" customWidth="1"/>
    <col min="12809" max="12809" width="5.875" style="82" customWidth="1"/>
    <col min="12810" max="12811" width="5.625" style="82" customWidth="1"/>
    <col min="12812" max="12812" width="5.875" style="82" customWidth="1"/>
    <col min="12813" max="12814" width="5.625" style="82" customWidth="1"/>
    <col min="12815" max="12815" width="6.625" style="82" customWidth="1"/>
    <col min="12816" max="12817" width="5.625" style="82" customWidth="1"/>
    <col min="12818" max="12818" width="6.625" style="82" customWidth="1"/>
    <col min="12819" max="12820" width="5.625" style="82" customWidth="1"/>
    <col min="12821" max="12821" width="6.625" style="82" customWidth="1"/>
    <col min="12822" max="12823" width="5.625" style="82" customWidth="1"/>
    <col min="12824" max="12824" width="6.625" style="82" customWidth="1"/>
    <col min="12825" max="12826" width="5.625" style="82" customWidth="1"/>
    <col min="12827" max="13053" width="9" style="82"/>
    <col min="13054" max="13054" width="16.125" style="82" customWidth="1"/>
    <col min="13055" max="13057" width="5.875" style="82" customWidth="1"/>
    <col min="13058" max="13059" width="5.625" style="82" customWidth="1"/>
    <col min="13060" max="13062" width="5.875" style="82" customWidth="1"/>
    <col min="13063" max="13064" width="5.625" style="82" customWidth="1"/>
    <col min="13065" max="13065" width="5.875" style="82" customWidth="1"/>
    <col min="13066" max="13067" width="5.625" style="82" customWidth="1"/>
    <col min="13068" max="13068" width="5.875" style="82" customWidth="1"/>
    <col min="13069" max="13070" width="5.625" style="82" customWidth="1"/>
    <col min="13071" max="13071" width="6.625" style="82" customWidth="1"/>
    <col min="13072" max="13073" width="5.625" style="82" customWidth="1"/>
    <col min="13074" max="13074" width="6.625" style="82" customWidth="1"/>
    <col min="13075" max="13076" width="5.625" style="82" customWidth="1"/>
    <col min="13077" max="13077" width="6.625" style="82" customWidth="1"/>
    <col min="13078" max="13079" width="5.625" style="82" customWidth="1"/>
    <col min="13080" max="13080" width="6.625" style="82" customWidth="1"/>
    <col min="13081" max="13082" width="5.625" style="82" customWidth="1"/>
    <col min="13083" max="13309" width="9" style="82"/>
    <col min="13310" max="13310" width="16.125" style="82" customWidth="1"/>
    <col min="13311" max="13313" width="5.875" style="82" customWidth="1"/>
    <col min="13314" max="13315" width="5.625" style="82" customWidth="1"/>
    <col min="13316" max="13318" width="5.875" style="82" customWidth="1"/>
    <col min="13319" max="13320" width="5.625" style="82" customWidth="1"/>
    <col min="13321" max="13321" width="5.875" style="82" customWidth="1"/>
    <col min="13322" max="13323" width="5.625" style="82" customWidth="1"/>
    <col min="13324" max="13324" width="5.875" style="82" customWidth="1"/>
    <col min="13325" max="13326" width="5.625" style="82" customWidth="1"/>
    <col min="13327" max="13327" width="6.625" style="82" customWidth="1"/>
    <col min="13328" max="13329" width="5.625" style="82" customWidth="1"/>
    <col min="13330" max="13330" width="6.625" style="82" customWidth="1"/>
    <col min="13331" max="13332" width="5.625" style="82" customWidth="1"/>
    <col min="13333" max="13333" width="6.625" style="82" customWidth="1"/>
    <col min="13334" max="13335" width="5.625" style="82" customWidth="1"/>
    <col min="13336" max="13336" width="6.625" style="82" customWidth="1"/>
    <col min="13337" max="13338" width="5.625" style="82" customWidth="1"/>
    <col min="13339" max="13565" width="9" style="82"/>
    <col min="13566" max="13566" width="16.125" style="82" customWidth="1"/>
    <col min="13567" max="13569" width="5.875" style="82" customWidth="1"/>
    <col min="13570" max="13571" width="5.625" style="82" customWidth="1"/>
    <col min="13572" max="13574" width="5.875" style="82" customWidth="1"/>
    <col min="13575" max="13576" width="5.625" style="82" customWidth="1"/>
    <col min="13577" max="13577" width="5.875" style="82" customWidth="1"/>
    <col min="13578" max="13579" width="5.625" style="82" customWidth="1"/>
    <col min="13580" max="13580" width="5.875" style="82" customWidth="1"/>
    <col min="13581" max="13582" width="5.625" style="82" customWidth="1"/>
    <col min="13583" max="13583" width="6.625" style="82" customWidth="1"/>
    <col min="13584" max="13585" width="5.625" style="82" customWidth="1"/>
    <col min="13586" max="13586" width="6.625" style="82" customWidth="1"/>
    <col min="13587" max="13588" width="5.625" style="82" customWidth="1"/>
    <col min="13589" max="13589" width="6.625" style="82" customWidth="1"/>
    <col min="13590" max="13591" width="5.625" style="82" customWidth="1"/>
    <col min="13592" max="13592" width="6.625" style="82" customWidth="1"/>
    <col min="13593" max="13594" width="5.625" style="82" customWidth="1"/>
    <col min="13595" max="13821" width="9" style="82"/>
    <col min="13822" max="13822" width="16.125" style="82" customWidth="1"/>
    <col min="13823" max="13825" width="5.875" style="82" customWidth="1"/>
    <col min="13826" max="13827" width="5.625" style="82" customWidth="1"/>
    <col min="13828" max="13830" width="5.875" style="82" customWidth="1"/>
    <col min="13831" max="13832" width="5.625" style="82" customWidth="1"/>
    <col min="13833" max="13833" width="5.875" style="82" customWidth="1"/>
    <col min="13834" max="13835" width="5.625" style="82" customWidth="1"/>
    <col min="13836" max="13836" width="5.875" style="82" customWidth="1"/>
    <col min="13837" max="13838" width="5.625" style="82" customWidth="1"/>
    <col min="13839" max="13839" width="6.625" style="82" customWidth="1"/>
    <col min="13840" max="13841" width="5.625" style="82" customWidth="1"/>
    <col min="13842" max="13842" width="6.625" style="82" customWidth="1"/>
    <col min="13843" max="13844" width="5.625" style="82" customWidth="1"/>
    <col min="13845" max="13845" width="6.625" style="82" customWidth="1"/>
    <col min="13846" max="13847" width="5.625" style="82" customWidth="1"/>
    <col min="13848" max="13848" width="6.625" style="82" customWidth="1"/>
    <col min="13849" max="13850" width="5.625" style="82" customWidth="1"/>
    <col min="13851" max="14077" width="9" style="82"/>
    <col min="14078" max="14078" width="16.125" style="82" customWidth="1"/>
    <col min="14079" max="14081" width="5.875" style="82" customWidth="1"/>
    <col min="14082" max="14083" width="5.625" style="82" customWidth="1"/>
    <col min="14084" max="14086" width="5.875" style="82" customWidth="1"/>
    <col min="14087" max="14088" width="5.625" style="82" customWidth="1"/>
    <col min="14089" max="14089" width="5.875" style="82" customWidth="1"/>
    <col min="14090" max="14091" width="5.625" style="82" customWidth="1"/>
    <col min="14092" max="14092" width="5.875" style="82" customWidth="1"/>
    <col min="14093" max="14094" width="5.625" style="82" customWidth="1"/>
    <col min="14095" max="14095" width="6.625" style="82" customWidth="1"/>
    <col min="14096" max="14097" width="5.625" style="82" customWidth="1"/>
    <col min="14098" max="14098" width="6.625" style="82" customWidth="1"/>
    <col min="14099" max="14100" width="5.625" style="82" customWidth="1"/>
    <col min="14101" max="14101" width="6.625" style="82" customWidth="1"/>
    <col min="14102" max="14103" width="5.625" style="82" customWidth="1"/>
    <col min="14104" max="14104" width="6.625" style="82" customWidth="1"/>
    <col min="14105" max="14106" width="5.625" style="82" customWidth="1"/>
    <col min="14107" max="14333" width="9" style="82"/>
    <col min="14334" max="14334" width="16.125" style="82" customWidth="1"/>
    <col min="14335" max="14337" width="5.875" style="82" customWidth="1"/>
    <col min="14338" max="14339" width="5.625" style="82" customWidth="1"/>
    <col min="14340" max="14342" width="5.875" style="82" customWidth="1"/>
    <col min="14343" max="14344" width="5.625" style="82" customWidth="1"/>
    <col min="14345" max="14345" width="5.875" style="82" customWidth="1"/>
    <col min="14346" max="14347" width="5.625" style="82" customWidth="1"/>
    <col min="14348" max="14348" width="5.875" style="82" customWidth="1"/>
    <col min="14349" max="14350" width="5.625" style="82" customWidth="1"/>
    <col min="14351" max="14351" width="6.625" style="82" customWidth="1"/>
    <col min="14352" max="14353" width="5.625" style="82" customWidth="1"/>
    <col min="14354" max="14354" width="6.625" style="82" customWidth="1"/>
    <col min="14355" max="14356" width="5.625" style="82" customWidth="1"/>
    <col min="14357" max="14357" width="6.625" style="82" customWidth="1"/>
    <col min="14358" max="14359" width="5.625" style="82" customWidth="1"/>
    <col min="14360" max="14360" width="6.625" style="82" customWidth="1"/>
    <col min="14361" max="14362" width="5.625" style="82" customWidth="1"/>
    <col min="14363" max="14589" width="9" style="82"/>
    <col min="14590" max="14590" width="16.125" style="82" customWidth="1"/>
    <col min="14591" max="14593" width="5.875" style="82" customWidth="1"/>
    <col min="14594" max="14595" width="5.625" style="82" customWidth="1"/>
    <col min="14596" max="14598" width="5.875" style="82" customWidth="1"/>
    <col min="14599" max="14600" width="5.625" style="82" customWidth="1"/>
    <col min="14601" max="14601" width="5.875" style="82" customWidth="1"/>
    <col min="14602" max="14603" width="5.625" style="82" customWidth="1"/>
    <col min="14604" max="14604" width="5.875" style="82" customWidth="1"/>
    <col min="14605" max="14606" width="5.625" style="82" customWidth="1"/>
    <col min="14607" max="14607" width="6.625" style="82" customWidth="1"/>
    <col min="14608" max="14609" width="5.625" style="82" customWidth="1"/>
    <col min="14610" max="14610" width="6.625" style="82" customWidth="1"/>
    <col min="14611" max="14612" width="5.625" style="82" customWidth="1"/>
    <col min="14613" max="14613" width="6.625" style="82" customWidth="1"/>
    <col min="14614" max="14615" width="5.625" style="82" customWidth="1"/>
    <col min="14616" max="14616" width="6.625" style="82" customWidth="1"/>
    <col min="14617" max="14618" width="5.625" style="82" customWidth="1"/>
    <col min="14619" max="14845" width="9" style="82"/>
    <col min="14846" max="14846" width="16.125" style="82" customWidth="1"/>
    <col min="14847" max="14849" width="5.875" style="82" customWidth="1"/>
    <col min="14850" max="14851" width="5.625" style="82" customWidth="1"/>
    <col min="14852" max="14854" width="5.875" style="82" customWidth="1"/>
    <col min="14855" max="14856" width="5.625" style="82" customWidth="1"/>
    <col min="14857" max="14857" width="5.875" style="82" customWidth="1"/>
    <col min="14858" max="14859" width="5.625" style="82" customWidth="1"/>
    <col min="14860" max="14860" width="5.875" style="82" customWidth="1"/>
    <col min="14861" max="14862" width="5.625" style="82" customWidth="1"/>
    <col min="14863" max="14863" width="6.625" style="82" customWidth="1"/>
    <col min="14864" max="14865" width="5.625" style="82" customWidth="1"/>
    <col min="14866" max="14866" width="6.625" style="82" customWidth="1"/>
    <col min="14867" max="14868" width="5.625" style="82" customWidth="1"/>
    <col min="14869" max="14869" width="6.625" style="82" customWidth="1"/>
    <col min="14870" max="14871" width="5.625" style="82" customWidth="1"/>
    <col min="14872" max="14872" width="6.625" style="82" customWidth="1"/>
    <col min="14873" max="14874" width="5.625" style="82" customWidth="1"/>
    <col min="14875" max="15101" width="9" style="82"/>
    <col min="15102" max="15102" width="16.125" style="82" customWidth="1"/>
    <col min="15103" max="15105" width="5.875" style="82" customWidth="1"/>
    <col min="15106" max="15107" width="5.625" style="82" customWidth="1"/>
    <col min="15108" max="15110" width="5.875" style="82" customWidth="1"/>
    <col min="15111" max="15112" width="5.625" style="82" customWidth="1"/>
    <col min="15113" max="15113" width="5.875" style="82" customWidth="1"/>
    <col min="15114" max="15115" width="5.625" style="82" customWidth="1"/>
    <col min="15116" max="15116" width="5.875" style="82" customWidth="1"/>
    <col min="15117" max="15118" width="5.625" style="82" customWidth="1"/>
    <col min="15119" max="15119" width="6.625" style="82" customWidth="1"/>
    <col min="15120" max="15121" width="5.625" style="82" customWidth="1"/>
    <col min="15122" max="15122" width="6.625" style="82" customWidth="1"/>
    <col min="15123" max="15124" width="5.625" style="82" customWidth="1"/>
    <col min="15125" max="15125" width="6.625" style="82" customWidth="1"/>
    <col min="15126" max="15127" width="5.625" style="82" customWidth="1"/>
    <col min="15128" max="15128" width="6.625" style="82" customWidth="1"/>
    <col min="15129" max="15130" width="5.625" style="82" customWidth="1"/>
    <col min="15131" max="15357" width="9" style="82"/>
    <col min="15358" max="15358" width="16.125" style="82" customWidth="1"/>
    <col min="15359" max="15361" width="5.875" style="82" customWidth="1"/>
    <col min="15362" max="15363" width="5.625" style="82" customWidth="1"/>
    <col min="15364" max="15366" width="5.875" style="82" customWidth="1"/>
    <col min="15367" max="15368" width="5.625" style="82" customWidth="1"/>
    <col min="15369" max="15369" width="5.875" style="82" customWidth="1"/>
    <col min="15370" max="15371" width="5.625" style="82" customWidth="1"/>
    <col min="15372" max="15372" width="5.875" style="82" customWidth="1"/>
    <col min="15373" max="15374" width="5.625" style="82" customWidth="1"/>
    <col min="15375" max="15375" width="6.625" style="82" customWidth="1"/>
    <col min="15376" max="15377" width="5.625" style="82" customWidth="1"/>
    <col min="15378" max="15378" width="6.625" style="82" customWidth="1"/>
    <col min="15379" max="15380" width="5.625" style="82" customWidth="1"/>
    <col min="15381" max="15381" width="6.625" style="82" customWidth="1"/>
    <col min="15382" max="15383" width="5.625" style="82" customWidth="1"/>
    <col min="15384" max="15384" width="6.625" style="82" customWidth="1"/>
    <col min="15385" max="15386" width="5.625" style="82" customWidth="1"/>
    <col min="15387" max="15613" width="9" style="82"/>
    <col min="15614" max="15614" width="16.125" style="82" customWidth="1"/>
    <col min="15615" max="15617" width="5.875" style="82" customWidth="1"/>
    <col min="15618" max="15619" width="5.625" style="82" customWidth="1"/>
    <col min="15620" max="15622" width="5.875" style="82" customWidth="1"/>
    <col min="15623" max="15624" width="5.625" style="82" customWidth="1"/>
    <col min="15625" max="15625" width="5.875" style="82" customWidth="1"/>
    <col min="15626" max="15627" width="5.625" style="82" customWidth="1"/>
    <col min="15628" max="15628" width="5.875" style="82" customWidth="1"/>
    <col min="15629" max="15630" width="5.625" style="82" customWidth="1"/>
    <col min="15631" max="15631" width="6.625" style="82" customWidth="1"/>
    <col min="15632" max="15633" width="5.625" style="82" customWidth="1"/>
    <col min="15634" max="15634" width="6.625" style="82" customWidth="1"/>
    <col min="15635" max="15636" width="5.625" style="82" customWidth="1"/>
    <col min="15637" max="15637" width="6.625" style="82" customWidth="1"/>
    <col min="15638" max="15639" width="5.625" style="82" customWidth="1"/>
    <col min="15640" max="15640" width="6.625" style="82" customWidth="1"/>
    <col min="15641" max="15642" width="5.625" style="82" customWidth="1"/>
    <col min="15643" max="15869" width="9" style="82"/>
    <col min="15870" max="15870" width="16.125" style="82" customWidth="1"/>
    <col min="15871" max="15873" width="5.875" style="82" customWidth="1"/>
    <col min="15874" max="15875" width="5.625" style="82" customWidth="1"/>
    <col min="15876" max="15878" width="5.875" style="82" customWidth="1"/>
    <col min="15879" max="15880" width="5.625" style="82" customWidth="1"/>
    <col min="15881" max="15881" width="5.875" style="82" customWidth="1"/>
    <col min="15882" max="15883" width="5.625" style="82" customWidth="1"/>
    <col min="15884" max="15884" width="5.875" style="82" customWidth="1"/>
    <col min="15885" max="15886" width="5.625" style="82" customWidth="1"/>
    <col min="15887" max="15887" width="6.625" style="82" customWidth="1"/>
    <col min="15888" max="15889" width="5.625" style="82" customWidth="1"/>
    <col min="15890" max="15890" width="6.625" style="82" customWidth="1"/>
    <col min="15891" max="15892" width="5.625" style="82" customWidth="1"/>
    <col min="15893" max="15893" width="6.625" style="82" customWidth="1"/>
    <col min="15894" max="15895" width="5.625" style="82" customWidth="1"/>
    <col min="15896" max="15896" width="6.625" style="82" customWidth="1"/>
    <col min="15897" max="15898" width="5.625" style="82" customWidth="1"/>
    <col min="15899" max="16125" width="9" style="82"/>
    <col min="16126" max="16126" width="16.125" style="82" customWidth="1"/>
    <col min="16127" max="16129" width="5.875" style="82" customWidth="1"/>
    <col min="16130" max="16131" width="5.625" style="82" customWidth="1"/>
    <col min="16132" max="16134" width="5.875" style="82" customWidth="1"/>
    <col min="16135" max="16136" width="5.625" style="82" customWidth="1"/>
    <col min="16137" max="16137" width="5.875" style="82" customWidth="1"/>
    <col min="16138" max="16139" width="5.625" style="82" customWidth="1"/>
    <col min="16140" max="16140" width="5.875" style="82" customWidth="1"/>
    <col min="16141" max="16142" width="5.625" style="82" customWidth="1"/>
    <col min="16143" max="16143" width="6.625" style="82" customWidth="1"/>
    <col min="16144" max="16145" width="5.625" style="82" customWidth="1"/>
    <col min="16146" max="16146" width="6.625" style="82" customWidth="1"/>
    <col min="16147" max="16148" width="5.625" style="82" customWidth="1"/>
    <col min="16149" max="16149" width="6.625" style="82" customWidth="1"/>
    <col min="16150" max="16151" width="5.625" style="82" customWidth="1"/>
    <col min="16152" max="16152" width="6.625" style="82" customWidth="1"/>
    <col min="16153" max="16154" width="5.625" style="82" customWidth="1"/>
    <col min="16155" max="16384" width="9" style="82"/>
  </cols>
  <sheetData>
    <row r="1" spans="1:26" s="64" customFormat="1" ht="20.25">
      <c r="A1" s="342" t="s">
        <v>262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63"/>
      <c r="Y1" s="63"/>
      <c r="Z1" s="63"/>
    </row>
    <row r="2" spans="1:26" s="64" customFormat="1" ht="20.25">
      <c r="A2" s="342" t="s">
        <v>277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63"/>
      <c r="Y2" s="63"/>
      <c r="Z2" s="63"/>
    </row>
    <row r="3" spans="1:26" s="43" customFormat="1" ht="14.25">
      <c r="A3" s="39" t="s">
        <v>278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</row>
    <row r="4" spans="1:26" s="43" customFormat="1" ht="15" thickBot="1">
      <c r="A4" s="162" t="s">
        <v>279</v>
      </c>
      <c r="B4" s="162"/>
      <c r="C4" s="162"/>
      <c r="D4" s="162"/>
      <c r="E4" s="162"/>
      <c r="F4" s="162"/>
      <c r="G4" s="162" t="s">
        <v>265</v>
      </c>
      <c r="H4" s="162"/>
      <c r="I4" s="162"/>
      <c r="J4" s="162"/>
      <c r="K4" s="162"/>
      <c r="L4" s="44"/>
      <c r="M4" s="44"/>
      <c r="N4" s="45"/>
      <c r="O4" s="350" t="s">
        <v>263</v>
      </c>
      <c r="P4" s="350"/>
      <c r="Q4" s="350"/>
      <c r="R4" s="350"/>
      <c r="S4" s="350"/>
      <c r="T4" s="350"/>
      <c r="U4" s="351" t="s">
        <v>266</v>
      </c>
      <c r="V4" s="351"/>
      <c r="W4" s="351"/>
    </row>
    <row r="5" spans="1:26" s="66" customFormat="1" ht="18" customHeight="1">
      <c r="A5" s="344" t="s">
        <v>280</v>
      </c>
      <c r="B5" s="346" t="s">
        <v>20</v>
      </c>
      <c r="C5" s="347"/>
      <c r="D5" s="347"/>
      <c r="E5" s="347"/>
      <c r="F5" s="348"/>
      <c r="G5" s="346" t="s">
        <v>21</v>
      </c>
      <c r="H5" s="347"/>
      <c r="I5" s="347"/>
      <c r="J5" s="347"/>
      <c r="K5" s="348"/>
      <c r="L5" s="346" t="s">
        <v>22</v>
      </c>
      <c r="M5" s="347"/>
      <c r="N5" s="348"/>
      <c r="O5" s="346" t="s">
        <v>23</v>
      </c>
      <c r="P5" s="347"/>
      <c r="Q5" s="348"/>
      <c r="R5" s="346" t="s">
        <v>24</v>
      </c>
      <c r="S5" s="347"/>
      <c r="T5" s="348"/>
      <c r="U5" s="346" t="s">
        <v>274</v>
      </c>
      <c r="V5" s="349"/>
      <c r="W5" s="348"/>
    </row>
    <row r="6" spans="1:26" s="66" customFormat="1" ht="18" customHeight="1" thickBot="1">
      <c r="A6" s="345"/>
      <c r="B6" s="46" t="s">
        <v>8</v>
      </c>
      <c r="C6" s="47" t="s">
        <v>25</v>
      </c>
      <c r="D6" s="47" t="s">
        <v>26</v>
      </c>
      <c r="E6" s="47" t="s">
        <v>249</v>
      </c>
      <c r="F6" s="48" t="s">
        <v>268</v>
      </c>
      <c r="G6" s="46" t="s">
        <v>8</v>
      </c>
      <c r="H6" s="47" t="s">
        <v>9</v>
      </c>
      <c r="I6" s="47" t="s">
        <v>26</v>
      </c>
      <c r="J6" s="47" t="s">
        <v>249</v>
      </c>
      <c r="K6" s="48" t="s">
        <v>268</v>
      </c>
      <c r="L6" s="46" t="s">
        <v>26</v>
      </c>
      <c r="M6" s="47" t="s">
        <v>249</v>
      </c>
      <c r="N6" s="48" t="s">
        <v>268</v>
      </c>
      <c r="O6" s="46" t="s">
        <v>26</v>
      </c>
      <c r="P6" s="47" t="s">
        <v>249</v>
      </c>
      <c r="Q6" s="48" t="s">
        <v>268</v>
      </c>
      <c r="R6" s="46" t="s">
        <v>26</v>
      </c>
      <c r="S6" s="47" t="s">
        <v>249</v>
      </c>
      <c r="T6" s="48" t="s">
        <v>268</v>
      </c>
      <c r="U6" s="46" t="s">
        <v>244</v>
      </c>
      <c r="V6" s="47" t="s">
        <v>249</v>
      </c>
      <c r="W6" s="48" t="s">
        <v>268</v>
      </c>
    </row>
    <row r="7" spans="1:26" s="66" customFormat="1" ht="18" customHeight="1">
      <c r="A7" s="67" t="s">
        <v>63</v>
      </c>
      <c r="B7" s="68">
        <v>77.73</v>
      </c>
      <c r="C7" s="69">
        <v>29.68</v>
      </c>
      <c r="D7" s="69">
        <v>68.55</v>
      </c>
      <c r="E7" s="70">
        <v>332</v>
      </c>
      <c r="F7" s="71">
        <f t="shared" ref="F7:F38" si="0">RANK(D7,$D$7:$D$150)</f>
        <v>4</v>
      </c>
      <c r="G7" s="72">
        <v>60.11</v>
      </c>
      <c r="H7" s="69">
        <v>17.93</v>
      </c>
      <c r="I7" s="69">
        <v>78.040000000000006</v>
      </c>
      <c r="J7" s="70">
        <v>332</v>
      </c>
      <c r="K7" s="71">
        <f t="shared" ref="K7:K38" si="1">RANK(I7,$I$7:$I$150)</f>
        <v>2</v>
      </c>
      <c r="L7" s="72">
        <v>72.25</v>
      </c>
      <c r="M7" s="70">
        <v>332</v>
      </c>
      <c r="N7" s="71">
        <f t="shared" ref="N7:N38" si="2">RANK(L7,$L$7:$L$150)</f>
        <v>3</v>
      </c>
      <c r="O7" s="72">
        <v>97.67</v>
      </c>
      <c r="P7" s="70">
        <v>235</v>
      </c>
      <c r="Q7" s="71">
        <f t="shared" ref="Q7:Q38" si="3">IFERROR(RANK(O7,$O$7:$O$150),"")</f>
        <v>3</v>
      </c>
      <c r="R7" s="72">
        <v>102.49</v>
      </c>
      <c r="S7" s="70">
        <v>97</v>
      </c>
      <c r="T7" s="71">
        <f t="shared" ref="T7:T38" si="4">IFERROR(RANK(R7,$R$7:$R$150),"")</f>
        <v>1</v>
      </c>
      <c r="U7" s="72">
        <v>310.12</v>
      </c>
      <c r="V7" s="73">
        <v>97</v>
      </c>
      <c r="W7" s="71">
        <f t="shared" ref="W7:W38" si="5">IFERROR(RANK(U7,$U$7:$U$150),"")</f>
        <v>1</v>
      </c>
    </row>
    <row r="8" spans="1:26" s="66" customFormat="1" ht="18" customHeight="1">
      <c r="A8" s="67" t="s">
        <v>65</v>
      </c>
      <c r="B8" s="68">
        <v>75.52</v>
      </c>
      <c r="C8" s="69">
        <v>29.23</v>
      </c>
      <c r="D8" s="69">
        <v>66.989999999999995</v>
      </c>
      <c r="E8" s="70">
        <v>105</v>
      </c>
      <c r="F8" s="71">
        <f t="shared" si="0"/>
        <v>7</v>
      </c>
      <c r="G8" s="72">
        <v>59.19</v>
      </c>
      <c r="H8" s="69">
        <v>14.84</v>
      </c>
      <c r="I8" s="69">
        <v>74.03</v>
      </c>
      <c r="J8" s="70">
        <v>105</v>
      </c>
      <c r="K8" s="71">
        <f t="shared" si="1"/>
        <v>3</v>
      </c>
      <c r="L8" s="72">
        <v>70.650000000000006</v>
      </c>
      <c r="M8" s="70">
        <v>105</v>
      </c>
      <c r="N8" s="71">
        <f t="shared" si="2"/>
        <v>4</v>
      </c>
      <c r="O8" s="72">
        <v>79.180000000000007</v>
      </c>
      <c r="P8" s="70">
        <v>105</v>
      </c>
      <c r="Q8" s="71">
        <f t="shared" si="3"/>
        <v>10</v>
      </c>
      <c r="R8" s="72">
        <v>90.93</v>
      </c>
      <c r="S8" s="70">
        <v>105</v>
      </c>
      <c r="T8" s="71">
        <f t="shared" si="4"/>
        <v>11</v>
      </c>
      <c r="U8" s="72">
        <v>302.60000000000002</v>
      </c>
      <c r="V8" s="73">
        <v>105</v>
      </c>
      <c r="W8" s="71">
        <f t="shared" si="5"/>
        <v>2</v>
      </c>
    </row>
    <row r="9" spans="1:26" s="66" customFormat="1" ht="18" customHeight="1">
      <c r="A9" s="67" t="s">
        <v>111</v>
      </c>
      <c r="B9" s="68">
        <v>77.84</v>
      </c>
      <c r="C9" s="69">
        <v>29.29</v>
      </c>
      <c r="D9" s="69">
        <v>68.209999999999994</v>
      </c>
      <c r="E9" s="70">
        <v>277</v>
      </c>
      <c r="F9" s="71">
        <f t="shared" si="0"/>
        <v>6</v>
      </c>
      <c r="G9" s="72">
        <v>55.85</v>
      </c>
      <c r="H9" s="69">
        <v>12.3</v>
      </c>
      <c r="I9" s="69">
        <v>68.16</v>
      </c>
      <c r="J9" s="70">
        <v>277</v>
      </c>
      <c r="K9" s="71">
        <f t="shared" si="1"/>
        <v>9</v>
      </c>
      <c r="L9" s="72">
        <v>64.19</v>
      </c>
      <c r="M9" s="70">
        <v>277</v>
      </c>
      <c r="N9" s="71">
        <f t="shared" si="2"/>
        <v>6</v>
      </c>
      <c r="O9" s="72">
        <v>87.91</v>
      </c>
      <c r="P9" s="70">
        <v>210</v>
      </c>
      <c r="Q9" s="71">
        <f t="shared" si="3"/>
        <v>4</v>
      </c>
      <c r="R9" s="72">
        <v>97.83</v>
      </c>
      <c r="S9" s="70">
        <v>160</v>
      </c>
      <c r="T9" s="71">
        <f t="shared" si="4"/>
        <v>3</v>
      </c>
      <c r="U9" s="72">
        <v>295.75</v>
      </c>
      <c r="V9" s="73">
        <v>160</v>
      </c>
      <c r="W9" s="71">
        <f t="shared" si="5"/>
        <v>3</v>
      </c>
    </row>
    <row r="10" spans="1:26" s="66" customFormat="1" ht="18" customHeight="1">
      <c r="A10" s="67" t="s">
        <v>116</v>
      </c>
      <c r="B10" s="68">
        <v>73.97</v>
      </c>
      <c r="C10" s="69">
        <v>33.22</v>
      </c>
      <c r="D10" s="69">
        <v>70.2</v>
      </c>
      <c r="E10" s="70">
        <v>122</v>
      </c>
      <c r="F10" s="71">
        <f t="shared" si="0"/>
        <v>2</v>
      </c>
      <c r="G10" s="72">
        <v>54.32</v>
      </c>
      <c r="H10" s="69">
        <v>17.41</v>
      </c>
      <c r="I10" s="69">
        <v>71.73</v>
      </c>
      <c r="J10" s="70">
        <v>120</v>
      </c>
      <c r="K10" s="71">
        <f t="shared" si="1"/>
        <v>6</v>
      </c>
      <c r="L10" s="72">
        <v>62.34</v>
      </c>
      <c r="M10" s="70">
        <v>122</v>
      </c>
      <c r="N10" s="71">
        <f t="shared" si="2"/>
        <v>7</v>
      </c>
      <c r="O10" s="72">
        <v>73.88</v>
      </c>
      <c r="P10" s="70">
        <v>121</v>
      </c>
      <c r="Q10" s="71">
        <f t="shared" si="3"/>
        <v>13</v>
      </c>
      <c r="R10" s="72">
        <v>87.3</v>
      </c>
      <c r="S10" s="70">
        <v>120</v>
      </c>
      <c r="T10" s="71">
        <f t="shared" si="4"/>
        <v>20</v>
      </c>
      <c r="U10" s="72">
        <v>292.51</v>
      </c>
      <c r="V10" s="73">
        <v>120</v>
      </c>
      <c r="W10" s="71">
        <f t="shared" si="5"/>
        <v>4</v>
      </c>
    </row>
    <row r="11" spans="1:26" s="66" customFormat="1" ht="18" customHeight="1" thickBot="1">
      <c r="A11" s="74" t="s">
        <v>108</v>
      </c>
      <c r="B11" s="75">
        <v>77.319999999999993</v>
      </c>
      <c r="C11" s="76">
        <v>30.25</v>
      </c>
      <c r="D11" s="76">
        <v>68.91</v>
      </c>
      <c r="E11" s="77">
        <v>663</v>
      </c>
      <c r="F11" s="78">
        <f t="shared" si="0"/>
        <v>3</v>
      </c>
      <c r="G11" s="79">
        <v>53.54</v>
      </c>
      <c r="H11" s="76">
        <v>19.18</v>
      </c>
      <c r="I11" s="76">
        <v>72.72</v>
      </c>
      <c r="J11" s="77">
        <v>659</v>
      </c>
      <c r="K11" s="78">
        <f t="shared" si="1"/>
        <v>5</v>
      </c>
      <c r="L11" s="79">
        <v>55.19</v>
      </c>
      <c r="M11" s="77">
        <v>656</v>
      </c>
      <c r="N11" s="78">
        <f t="shared" si="2"/>
        <v>9</v>
      </c>
      <c r="O11" s="79">
        <v>82.75</v>
      </c>
      <c r="P11" s="77">
        <v>467</v>
      </c>
      <c r="Q11" s="78">
        <f t="shared" si="3"/>
        <v>7</v>
      </c>
      <c r="R11" s="79">
        <v>94.5</v>
      </c>
      <c r="S11" s="77">
        <v>508</v>
      </c>
      <c r="T11" s="78">
        <f t="shared" si="4"/>
        <v>6</v>
      </c>
      <c r="U11" s="79">
        <v>286.7</v>
      </c>
      <c r="V11" s="80">
        <v>508</v>
      </c>
      <c r="W11" s="78">
        <f t="shared" si="5"/>
        <v>5</v>
      </c>
    </row>
    <row r="12" spans="1:26" s="66" customFormat="1" ht="18" customHeight="1">
      <c r="A12" s="67" t="s">
        <v>285</v>
      </c>
      <c r="B12" s="68">
        <v>73.87</v>
      </c>
      <c r="C12" s="69">
        <v>25.42</v>
      </c>
      <c r="D12" s="69">
        <v>62.36</v>
      </c>
      <c r="E12" s="70">
        <v>707</v>
      </c>
      <c r="F12" s="71">
        <f t="shared" si="0"/>
        <v>18</v>
      </c>
      <c r="G12" s="72">
        <v>53.29</v>
      </c>
      <c r="H12" s="69">
        <v>16.04</v>
      </c>
      <c r="I12" s="69">
        <v>69.33</v>
      </c>
      <c r="J12" s="70">
        <v>705</v>
      </c>
      <c r="K12" s="71">
        <f t="shared" si="1"/>
        <v>7</v>
      </c>
      <c r="L12" s="72">
        <v>59.61</v>
      </c>
      <c r="M12" s="70">
        <v>684</v>
      </c>
      <c r="N12" s="71">
        <f t="shared" si="2"/>
        <v>8</v>
      </c>
      <c r="O12" s="72">
        <v>80.650000000000006</v>
      </c>
      <c r="P12" s="70">
        <v>579</v>
      </c>
      <c r="Q12" s="71">
        <f t="shared" si="3"/>
        <v>9</v>
      </c>
      <c r="R12" s="72">
        <v>94.58</v>
      </c>
      <c r="S12" s="70">
        <v>333</v>
      </c>
      <c r="T12" s="71">
        <f t="shared" si="4"/>
        <v>5</v>
      </c>
      <c r="U12" s="72">
        <v>282.8</v>
      </c>
      <c r="V12" s="73">
        <v>333</v>
      </c>
      <c r="W12" s="71">
        <f t="shared" si="5"/>
        <v>6</v>
      </c>
    </row>
    <row r="13" spans="1:26" s="66" customFormat="1" ht="18" customHeight="1">
      <c r="A13" s="67" t="s">
        <v>61</v>
      </c>
      <c r="B13" s="68">
        <v>70.930000000000007</v>
      </c>
      <c r="C13" s="69">
        <v>28.97</v>
      </c>
      <c r="D13" s="69">
        <v>64.44</v>
      </c>
      <c r="E13" s="70">
        <v>435</v>
      </c>
      <c r="F13" s="71">
        <f t="shared" si="0"/>
        <v>13</v>
      </c>
      <c r="G13" s="72">
        <v>54.91</v>
      </c>
      <c r="H13" s="69">
        <v>13.26</v>
      </c>
      <c r="I13" s="69">
        <v>68.17</v>
      </c>
      <c r="J13" s="70">
        <v>434</v>
      </c>
      <c r="K13" s="71">
        <f t="shared" si="1"/>
        <v>8</v>
      </c>
      <c r="L13" s="72">
        <v>64.67</v>
      </c>
      <c r="M13" s="70">
        <v>434</v>
      </c>
      <c r="N13" s="71">
        <f t="shared" si="2"/>
        <v>5</v>
      </c>
      <c r="O13" s="72">
        <v>84.97</v>
      </c>
      <c r="P13" s="70">
        <v>344</v>
      </c>
      <c r="Q13" s="71">
        <f t="shared" si="3"/>
        <v>5</v>
      </c>
      <c r="R13" s="72">
        <v>93.93</v>
      </c>
      <c r="S13" s="70">
        <v>164</v>
      </c>
      <c r="T13" s="71">
        <f t="shared" si="4"/>
        <v>7</v>
      </c>
      <c r="U13" s="72">
        <v>277.14999999999998</v>
      </c>
      <c r="V13" s="73">
        <v>164</v>
      </c>
      <c r="W13" s="71">
        <f t="shared" si="5"/>
        <v>7</v>
      </c>
    </row>
    <row r="14" spans="1:26" s="66" customFormat="1" ht="18" customHeight="1">
      <c r="A14" s="67" t="s">
        <v>119</v>
      </c>
      <c r="B14" s="68">
        <v>69.739999999999995</v>
      </c>
      <c r="C14" s="69">
        <v>30.14</v>
      </c>
      <c r="D14" s="69">
        <v>65.010000000000005</v>
      </c>
      <c r="E14" s="70">
        <v>790</v>
      </c>
      <c r="F14" s="71">
        <f t="shared" si="0"/>
        <v>12</v>
      </c>
      <c r="G14" s="72">
        <v>46.18</v>
      </c>
      <c r="H14" s="69">
        <v>14.78</v>
      </c>
      <c r="I14" s="69">
        <v>60.96</v>
      </c>
      <c r="J14" s="70">
        <v>783</v>
      </c>
      <c r="K14" s="71">
        <f t="shared" si="1"/>
        <v>14</v>
      </c>
      <c r="L14" s="72">
        <v>52.8</v>
      </c>
      <c r="M14" s="70">
        <v>778</v>
      </c>
      <c r="N14" s="71">
        <f t="shared" si="2"/>
        <v>10</v>
      </c>
      <c r="O14" s="72">
        <v>76.989999999999995</v>
      </c>
      <c r="P14" s="70">
        <v>612</v>
      </c>
      <c r="Q14" s="71">
        <f t="shared" si="3"/>
        <v>11</v>
      </c>
      <c r="R14" s="72">
        <v>88.5</v>
      </c>
      <c r="S14" s="70">
        <v>536</v>
      </c>
      <c r="T14" s="71">
        <f t="shared" si="4"/>
        <v>17</v>
      </c>
      <c r="U14" s="72">
        <v>262.27999999999997</v>
      </c>
      <c r="V14" s="73">
        <v>536</v>
      </c>
      <c r="W14" s="71">
        <f t="shared" si="5"/>
        <v>8</v>
      </c>
    </row>
    <row r="15" spans="1:26" s="66" customFormat="1" ht="18" customHeight="1">
      <c r="A15" s="67" t="s">
        <v>60</v>
      </c>
      <c r="B15" s="68">
        <v>66.34</v>
      </c>
      <c r="C15" s="69">
        <v>28.27</v>
      </c>
      <c r="D15" s="69">
        <v>61.44</v>
      </c>
      <c r="E15" s="70">
        <v>250</v>
      </c>
      <c r="F15" s="71">
        <f t="shared" si="0"/>
        <v>24</v>
      </c>
      <c r="G15" s="72">
        <v>50.43</v>
      </c>
      <c r="H15" s="69">
        <v>13.63</v>
      </c>
      <c r="I15" s="69">
        <v>64.05</v>
      </c>
      <c r="J15" s="70">
        <v>250</v>
      </c>
      <c r="K15" s="71">
        <f t="shared" si="1"/>
        <v>10</v>
      </c>
      <c r="L15" s="72">
        <v>51.14</v>
      </c>
      <c r="M15" s="70">
        <v>248</v>
      </c>
      <c r="N15" s="71">
        <f t="shared" si="2"/>
        <v>12</v>
      </c>
      <c r="O15" s="72">
        <v>73.2</v>
      </c>
      <c r="P15" s="70">
        <v>155</v>
      </c>
      <c r="Q15" s="71">
        <f t="shared" si="3"/>
        <v>14</v>
      </c>
      <c r="R15" s="72">
        <v>86.57</v>
      </c>
      <c r="S15" s="70">
        <v>175</v>
      </c>
      <c r="T15" s="71">
        <f t="shared" si="4"/>
        <v>24</v>
      </c>
      <c r="U15" s="72">
        <v>260.64999999999998</v>
      </c>
      <c r="V15" s="73">
        <v>175</v>
      </c>
      <c r="W15" s="71">
        <f t="shared" si="5"/>
        <v>9</v>
      </c>
    </row>
    <row r="16" spans="1:26" s="66" customFormat="1" ht="18" customHeight="1" thickBot="1">
      <c r="A16" s="74" t="s">
        <v>89</v>
      </c>
      <c r="B16" s="75">
        <v>69.78</v>
      </c>
      <c r="C16" s="76">
        <v>33.409999999999997</v>
      </c>
      <c r="D16" s="76">
        <v>68.3</v>
      </c>
      <c r="E16" s="77">
        <v>525</v>
      </c>
      <c r="F16" s="78">
        <f t="shared" si="0"/>
        <v>5</v>
      </c>
      <c r="G16" s="79">
        <v>46.86</v>
      </c>
      <c r="H16" s="76">
        <v>11.33</v>
      </c>
      <c r="I16" s="76">
        <v>58.19</v>
      </c>
      <c r="J16" s="77">
        <v>520</v>
      </c>
      <c r="K16" s="78">
        <f t="shared" si="1"/>
        <v>17</v>
      </c>
      <c r="L16" s="79">
        <v>45.83</v>
      </c>
      <c r="M16" s="77">
        <v>525</v>
      </c>
      <c r="N16" s="78">
        <f t="shared" si="2"/>
        <v>17</v>
      </c>
      <c r="O16" s="79">
        <v>72.540000000000006</v>
      </c>
      <c r="P16" s="77">
        <v>371</v>
      </c>
      <c r="Q16" s="78">
        <f t="shared" si="3"/>
        <v>16</v>
      </c>
      <c r="R16" s="79">
        <v>89.4</v>
      </c>
      <c r="S16" s="77">
        <v>376</v>
      </c>
      <c r="T16" s="78">
        <f t="shared" si="4"/>
        <v>15</v>
      </c>
      <c r="U16" s="79">
        <v>258.41000000000003</v>
      </c>
      <c r="V16" s="80">
        <v>376</v>
      </c>
      <c r="W16" s="78">
        <f t="shared" si="5"/>
        <v>10</v>
      </c>
    </row>
    <row r="17" spans="1:23" s="66" customFormat="1" ht="18" customHeight="1">
      <c r="A17" s="67" t="s">
        <v>64</v>
      </c>
      <c r="B17" s="68">
        <v>25.2</v>
      </c>
      <c r="C17" s="69">
        <v>19.670000000000002</v>
      </c>
      <c r="D17" s="69">
        <v>32.270000000000003</v>
      </c>
      <c r="E17" s="70">
        <v>3</v>
      </c>
      <c r="F17" s="71">
        <f t="shared" si="0"/>
        <v>141</v>
      </c>
      <c r="G17" s="72">
        <v>44</v>
      </c>
      <c r="H17" s="69">
        <v>18.5</v>
      </c>
      <c r="I17" s="69">
        <v>62.5</v>
      </c>
      <c r="J17" s="70">
        <v>1</v>
      </c>
      <c r="K17" s="71">
        <f t="shared" si="1"/>
        <v>11</v>
      </c>
      <c r="L17" s="72">
        <v>16.670000000000002</v>
      </c>
      <c r="M17" s="70">
        <v>3</v>
      </c>
      <c r="N17" s="71">
        <f t="shared" si="2"/>
        <v>128</v>
      </c>
      <c r="O17" s="72">
        <v>43.33</v>
      </c>
      <c r="P17" s="70">
        <v>1</v>
      </c>
      <c r="Q17" s="71">
        <f t="shared" si="3"/>
        <v>125</v>
      </c>
      <c r="R17" s="72">
        <v>102</v>
      </c>
      <c r="S17" s="70">
        <v>1</v>
      </c>
      <c r="T17" s="71">
        <f t="shared" si="4"/>
        <v>2</v>
      </c>
      <c r="U17" s="72">
        <v>258.3</v>
      </c>
      <c r="V17" s="73">
        <v>1</v>
      </c>
      <c r="W17" s="71">
        <f t="shared" si="5"/>
        <v>11</v>
      </c>
    </row>
    <row r="18" spans="1:23" s="66" customFormat="1" ht="18" customHeight="1">
      <c r="A18" s="67" t="s">
        <v>136</v>
      </c>
      <c r="B18" s="68">
        <v>69.36</v>
      </c>
      <c r="C18" s="69">
        <v>25.89</v>
      </c>
      <c r="D18" s="69">
        <v>60.57</v>
      </c>
      <c r="E18" s="70">
        <v>200</v>
      </c>
      <c r="F18" s="71">
        <f t="shared" si="0"/>
        <v>29</v>
      </c>
      <c r="G18" s="72">
        <v>43.41</v>
      </c>
      <c r="H18" s="69">
        <v>10.69</v>
      </c>
      <c r="I18" s="69">
        <v>54.1</v>
      </c>
      <c r="J18" s="70">
        <v>201</v>
      </c>
      <c r="K18" s="71">
        <f t="shared" si="1"/>
        <v>24</v>
      </c>
      <c r="L18" s="72">
        <v>50.31</v>
      </c>
      <c r="M18" s="70">
        <v>197</v>
      </c>
      <c r="N18" s="71">
        <f t="shared" si="2"/>
        <v>13</v>
      </c>
      <c r="O18" s="72">
        <v>72.930000000000007</v>
      </c>
      <c r="P18" s="70">
        <v>160</v>
      </c>
      <c r="Q18" s="71">
        <f t="shared" si="3"/>
        <v>15</v>
      </c>
      <c r="R18" s="72">
        <v>89.83</v>
      </c>
      <c r="S18" s="70">
        <v>131</v>
      </c>
      <c r="T18" s="71">
        <f t="shared" si="4"/>
        <v>14</v>
      </c>
      <c r="U18" s="72">
        <v>256.52999999999997</v>
      </c>
      <c r="V18" s="73">
        <v>131</v>
      </c>
      <c r="W18" s="71">
        <f t="shared" si="5"/>
        <v>12</v>
      </c>
    </row>
    <row r="19" spans="1:23" s="66" customFormat="1" ht="18" customHeight="1">
      <c r="A19" s="67" t="s">
        <v>82</v>
      </c>
      <c r="B19" s="68">
        <v>70.34</v>
      </c>
      <c r="C19" s="69">
        <v>26.42</v>
      </c>
      <c r="D19" s="69">
        <v>61.59</v>
      </c>
      <c r="E19" s="70">
        <v>743</v>
      </c>
      <c r="F19" s="71">
        <f t="shared" si="0"/>
        <v>23</v>
      </c>
      <c r="G19" s="72">
        <v>46.96</v>
      </c>
      <c r="H19" s="69">
        <v>11.79</v>
      </c>
      <c r="I19" s="69">
        <v>58.75</v>
      </c>
      <c r="J19" s="70">
        <v>736</v>
      </c>
      <c r="K19" s="71">
        <f t="shared" si="1"/>
        <v>15</v>
      </c>
      <c r="L19" s="72">
        <v>47.73</v>
      </c>
      <c r="M19" s="70">
        <v>715</v>
      </c>
      <c r="N19" s="71">
        <f t="shared" si="2"/>
        <v>14</v>
      </c>
      <c r="O19" s="72">
        <v>75.31</v>
      </c>
      <c r="P19" s="70">
        <v>515</v>
      </c>
      <c r="Q19" s="71">
        <f t="shared" si="3"/>
        <v>12</v>
      </c>
      <c r="R19" s="72">
        <v>90.2</v>
      </c>
      <c r="S19" s="70">
        <v>506</v>
      </c>
      <c r="T19" s="71">
        <f t="shared" si="4"/>
        <v>12</v>
      </c>
      <c r="U19" s="72">
        <v>256.39</v>
      </c>
      <c r="V19" s="73">
        <v>506</v>
      </c>
      <c r="W19" s="71">
        <f t="shared" si="5"/>
        <v>13</v>
      </c>
    </row>
    <row r="20" spans="1:23" s="66" customFormat="1" ht="18" customHeight="1">
      <c r="A20" s="67" t="s">
        <v>303</v>
      </c>
      <c r="B20" s="68">
        <v>69.16</v>
      </c>
      <c r="C20" s="69">
        <v>30.81</v>
      </c>
      <c r="D20" s="69">
        <v>65.39</v>
      </c>
      <c r="E20" s="70">
        <v>443</v>
      </c>
      <c r="F20" s="71">
        <f t="shared" si="0"/>
        <v>11</v>
      </c>
      <c r="G20" s="72">
        <v>44.83</v>
      </c>
      <c r="H20" s="69">
        <v>10.75</v>
      </c>
      <c r="I20" s="69">
        <v>55.58</v>
      </c>
      <c r="J20" s="70">
        <v>439</v>
      </c>
      <c r="K20" s="71">
        <f t="shared" si="1"/>
        <v>23</v>
      </c>
      <c r="L20" s="72">
        <v>46.71</v>
      </c>
      <c r="M20" s="70">
        <v>442</v>
      </c>
      <c r="N20" s="71">
        <f t="shared" si="2"/>
        <v>16</v>
      </c>
      <c r="O20" s="72">
        <v>69.63</v>
      </c>
      <c r="P20" s="70">
        <v>441</v>
      </c>
      <c r="Q20" s="71">
        <f t="shared" si="3"/>
        <v>20</v>
      </c>
      <c r="R20" s="72">
        <v>87.85</v>
      </c>
      <c r="S20" s="70">
        <v>436</v>
      </c>
      <c r="T20" s="71">
        <f t="shared" si="4"/>
        <v>18</v>
      </c>
      <c r="U20" s="72">
        <v>256.12</v>
      </c>
      <c r="V20" s="73">
        <v>436</v>
      </c>
      <c r="W20" s="71">
        <f t="shared" si="5"/>
        <v>14</v>
      </c>
    </row>
    <row r="21" spans="1:23" s="66" customFormat="1" ht="18" customHeight="1" thickBot="1">
      <c r="A21" s="74" t="s">
        <v>283</v>
      </c>
      <c r="B21" s="75">
        <v>70.81</v>
      </c>
      <c r="C21" s="76">
        <v>31.54</v>
      </c>
      <c r="D21" s="76">
        <v>66.94</v>
      </c>
      <c r="E21" s="77">
        <v>808</v>
      </c>
      <c r="F21" s="78">
        <f t="shared" si="0"/>
        <v>8</v>
      </c>
      <c r="G21" s="79">
        <v>45.49</v>
      </c>
      <c r="H21" s="76">
        <v>10.39</v>
      </c>
      <c r="I21" s="76">
        <v>55.88</v>
      </c>
      <c r="J21" s="77">
        <v>807</v>
      </c>
      <c r="K21" s="78">
        <f t="shared" si="1"/>
        <v>21</v>
      </c>
      <c r="L21" s="79">
        <v>45.83</v>
      </c>
      <c r="M21" s="77">
        <v>805</v>
      </c>
      <c r="N21" s="78">
        <f t="shared" si="2"/>
        <v>17</v>
      </c>
      <c r="O21" s="79">
        <v>68.59</v>
      </c>
      <c r="P21" s="77">
        <v>568</v>
      </c>
      <c r="Q21" s="78">
        <f t="shared" si="3"/>
        <v>23</v>
      </c>
      <c r="R21" s="79">
        <v>86.98</v>
      </c>
      <c r="S21" s="77">
        <v>656</v>
      </c>
      <c r="T21" s="78">
        <f t="shared" si="4"/>
        <v>22</v>
      </c>
      <c r="U21" s="79">
        <v>255.25</v>
      </c>
      <c r="V21" s="80">
        <v>656</v>
      </c>
      <c r="W21" s="78">
        <f t="shared" si="5"/>
        <v>15</v>
      </c>
    </row>
    <row r="22" spans="1:23" s="66" customFormat="1" ht="18" customHeight="1">
      <c r="A22" s="67" t="s">
        <v>145</v>
      </c>
      <c r="B22" s="68">
        <v>70.819999999999993</v>
      </c>
      <c r="C22" s="69">
        <v>30.04</v>
      </c>
      <c r="D22" s="69">
        <v>65.45</v>
      </c>
      <c r="E22" s="70">
        <v>474</v>
      </c>
      <c r="F22" s="71">
        <f t="shared" si="0"/>
        <v>10</v>
      </c>
      <c r="G22" s="72">
        <v>45.99</v>
      </c>
      <c r="H22" s="69">
        <v>11.48</v>
      </c>
      <c r="I22" s="69">
        <v>57.47</v>
      </c>
      <c r="J22" s="70">
        <v>472</v>
      </c>
      <c r="K22" s="71">
        <f t="shared" si="1"/>
        <v>18</v>
      </c>
      <c r="L22" s="72">
        <v>46.77</v>
      </c>
      <c r="M22" s="70">
        <v>469</v>
      </c>
      <c r="N22" s="71">
        <f t="shared" si="2"/>
        <v>15</v>
      </c>
      <c r="O22" s="72">
        <v>65.489999999999995</v>
      </c>
      <c r="P22" s="70">
        <v>421</v>
      </c>
      <c r="Q22" s="71">
        <f t="shared" si="3"/>
        <v>29</v>
      </c>
      <c r="R22" s="72">
        <v>83.88</v>
      </c>
      <c r="S22" s="70">
        <v>428</v>
      </c>
      <c r="T22" s="71">
        <f t="shared" si="4"/>
        <v>35</v>
      </c>
      <c r="U22" s="72">
        <v>252.65</v>
      </c>
      <c r="V22" s="73">
        <v>428</v>
      </c>
      <c r="W22" s="71">
        <f t="shared" si="5"/>
        <v>16</v>
      </c>
    </row>
    <row r="23" spans="1:23" s="66" customFormat="1" ht="18" customHeight="1">
      <c r="A23" s="67" t="s">
        <v>104</v>
      </c>
      <c r="B23" s="68">
        <v>62.59</v>
      </c>
      <c r="C23" s="69">
        <v>31.21</v>
      </c>
      <c r="D23" s="69">
        <v>62.5</v>
      </c>
      <c r="E23" s="70">
        <v>43</v>
      </c>
      <c r="F23" s="71">
        <f t="shared" si="0"/>
        <v>17</v>
      </c>
      <c r="G23" s="72">
        <v>43.26</v>
      </c>
      <c r="H23" s="69">
        <v>10.210000000000001</v>
      </c>
      <c r="I23" s="69">
        <v>53.47</v>
      </c>
      <c r="J23" s="70">
        <v>43</v>
      </c>
      <c r="K23" s="71">
        <f t="shared" si="1"/>
        <v>28</v>
      </c>
      <c r="L23" s="72">
        <v>52.23</v>
      </c>
      <c r="M23" s="70">
        <v>43</v>
      </c>
      <c r="N23" s="71">
        <f t="shared" si="2"/>
        <v>11</v>
      </c>
      <c r="O23" s="72">
        <v>64.36</v>
      </c>
      <c r="P23" s="70">
        <v>43</v>
      </c>
      <c r="Q23" s="71">
        <f t="shared" si="3"/>
        <v>32</v>
      </c>
      <c r="R23" s="72">
        <v>80.84</v>
      </c>
      <c r="S23" s="70">
        <v>43</v>
      </c>
      <c r="T23" s="71">
        <f t="shared" si="4"/>
        <v>52</v>
      </c>
      <c r="U23" s="72">
        <v>249.04</v>
      </c>
      <c r="V23" s="73">
        <v>43</v>
      </c>
      <c r="W23" s="71">
        <f t="shared" si="5"/>
        <v>17</v>
      </c>
    </row>
    <row r="24" spans="1:23" s="66" customFormat="1" ht="18" customHeight="1">
      <c r="A24" s="67" t="s">
        <v>110</v>
      </c>
      <c r="B24" s="68">
        <v>68.41</v>
      </c>
      <c r="C24" s="69">
        <v>25.69</v>
      </c>
      <c r="D24" s="69">
        <v>59.9</v>
      </c>
      <c r="E24" s="70">
        <v>379</v>
      </c>
      <c r="F24" s="71">
        <f t="shared" si="0"/>
        <v>31</v>
      </c>
      <c r="G24" s="72">
        <v>47.07</v>
      </c>
      <c r="H24" s="69">
        <v>14.45</v>
      </c>
      <c r="I24" s="69">
        <v>61.53</v>
      </c>
      <c r="J24" s="70">
        <v>379</v>
      </c>
      <c r="K24" s="71">
        <f t="shared" si="1"/>
        <v>12</v>
      </c>
      <c r="L24" s="72">
        <v>40.74</v>
      </c>
      <c r="M24" s="70">
        <v>377</v>
      </c>
      <c r="N24" s="71">
        <f t="shared" si="2"/>
        <v>24</v>
      </c>
      <c r="O24" s="72">
        <v>59.83</v>
      </c>
      <c r="P24" s="70">
        <v>378</v>
      </c>
      <c r="Q24" s="71">
        <f t="shared" si="3"/>
        <v>47</v>
      </c>
      <c r="R24" s="72">
        <v>84.5</v>
      </c>
      <c r="S24" s="70">
        <v>377</v>
      </c>
      <c r="T24" s="71">
        <f t="shared" si="4"/>
        <v>32</v>
      </c>
      <c r="U24" s="72">
        <v>246.61</v>
      </c>
      <c r="V24" s="73">
        <v>377</v>
      </c>
      <c r="W24" s="71">
        <f t="shared" si="5"/>
        <v>18</v>
      </c>
    </row>
    <row r="25" spans="1:23" s="66" customFormat="1" ht="18" customHeight="1">
      <c r="A25" s="67" t="s">
        <v>101</v>
      </c>
      <c r="B25" s="68">
        <v>68.47</v>
      </c>
      <c r="C25" s="69">
        <v>26.48</v>
      </c>
      <c r="D25" s="69">
        <v>60.72</v>
      </c>
      <c r="E25" s="70">
        <v>328</v>
      </c>
      <c r="F25" s="71">
        <f t="shared" si="0"/>
        <v>28</v>
      </c>
      <c r="G25" s="72">
        <v>45.67</v>
      </c>
      <c r="H25" s="69">
        <v>12.82</v>
      </c>
      <c r="I25" s="69">
        <v>58.5</v>
      </c>
      <c r="J25" s="70">
        <v>328</v>
      </c>
      <c r="K25" s="71">
        <f t="shared" si="1"/>
        <v>16</v>
      </c>
      <c r="L25" s="72">
        <v>41.44</v>
      </c>
      <c r="M25" s="70">
        <v>326</v>
      </c>
      <c r="N25" s="71">
        <f t="shared" si="2"/>
        <v>22</v>
      </c>
      <c r="O25" s="72">
        <v>69.760000000000005</v>
      </c>
      <c r="P25" s="70">
        <v>206</v>
      </c>
      <c r="Q25" s="71">
        <f t="shared" si="3"/>
        <v>19</v>
      </c>
      <c r="R25" s="72">
        <v>90</v>
      </c>
      <c r="S25" s="70">
        <v>120</v>
      </c>
      <c r="T25" s="71">
        <f t="shared" si="4"/>
        <v>13</v>
      </c>
      <c r="U25" s="72">
        <v>242.57</v>
      </c>
      <c r="V25" s="73">
        <v>120</v>
      </c>
      <c r="W25" s="71">
        <f t="shared" si="5"/>
        <v>19</v>
      </c>
    </row>
    <row r="26" spans="1:23" s="66" customFormat="1" ht="18" customHeight="1" thickBot="1">
      <c r="A26" s="74" t="s">
        <v>84</v>
      </c>
      <c r="B26" s="75">
        <v>68.75</v>
      </c>
      <c r="C26" s="76">
        <v>27.94</v>
      </c>
      <c r="D26" s="76">
        <v>62.31</v>
      </c>
      <c r="E26" s="77">
        <v>684</v>
      </c>
      <c r="F26" s="78">
        <f t="shared" si="0"/>
        <v>19</v>
      </c>
      <c r="G26" s="79">
        <v>40.93</v>
      </c>
      <c r="H26" s="76">
        <v>10.95</v>
      </c>
      <c r="I26" s="76">
        <v>51.88</v>
      </c>
      <c r="J26" s="77">
        <v>682</v>
      </c>
      <c r="K26" s="78">
        <f t="shared" si="1"/>
        <v>31</v>
      </c>
      <c r="L26" s="79">
        <v>40.61</v>
      </c>
      <c r="M26" s="77">
        <v>682</v>
      </c>
      <c r="N26" s="78">
        <f t="shared" si="2"/>
        <v>25</v>
      </c>
      <c r="O26" s="79">
        <v>69.22</v>
      </c>
      <c r="P26" s="77">
        <v>390</v>
      </c>
      <c r="Q26" s="78">
        <f t="shared" si="3"/>
        <v>21</v>
      </c>
      <c r="R26" s="79">
        <v>90.97</v>
      </c>
      <c r="S26" s="77">
        <v>295</v>
      </c>
      <c r="T26" s="78">
        <f t="shared" si="4"/>
        <v>10</v>
      </c>
      <c r="U26" s="79">
        <v>242.19</v>
      </c>
      <c r="V26" s="80">
        <v>295</v>
      </c>
      <c r="W26" s="78">
        <f t="shared" si="5"/>
        <v>20</v>
      </c>
    </row>
    <row r="27" spans="1:23" s="66" customFormat="1" ht="18" customHeight="1">
      <c r="A27" s="67" t="s">
        <v>95</v>
      </c>
      <c r="B27" s="68">
        <v>68.400000000000006</v>
      </c>
      <c r="C27" s="69">
        <v>25.41</v>
      </c>
      <c r="D27" s="69">
        <v>59.61</v>
      </c>
      <c r="E27" s="70">
        <v>91</v>
      </c>
      <c r="F27" s="71">
        <f t="shared" si="0"/>
        <v>33</v>
      </c>
      <c r="G27" s="72">
        <v>42.26</v>
      </c>
      <c r="H27" s="69">
        <v>8.89</v>
      </c>
      <c r="I27" s="69">
        <v>51.15</v>
      </c>
      <c r="J27" s="70">
        <v>91</v>
      </c>
      <c r="K27" s="71">
        <f t="shared" si="1"/>
        <v>36</v>
      </c>
      <c r="L27" s="72">
        <v>43.02</v>
      </c>
      <c r="M27" s="70">
        <v>91</v>
      </c>
      <c r="N27" s="71">
        <f t="shared" si="2"/>
        <v>21</v>
      </c>
      <c r="O27" s="72">
        <v>71.34</v>
      </c>
      <c r="P27" s="70">
        <v>53</v>
      </c>
      <c r="Q27" s="71">
        <f t="shared" si="3"/>
        <v>17</v>
      </c>
      <c r="R27" s="72">
        <v>95.74</v>
      </c>
      <c r="S27" s="70">
        <v>38</v>
      </c>
      <c r="T27" s="71">
        <f t="shared" si="4"/>
        <v>4</v>
      </c>
      <c r="U27" s="72">
        <v>239</v>
      </c>
      <c r="V27" s="73">
        <v>38</v>
      </c>
      <c r="W27" s="71">
        <f t="shared" si="5"/>
        <v>21</v>
      </c>
    </row>
    <row r="28" spans="1:23" s="66" customFormat="1" ht="18" customHeight="1">
      <c r="A28" s="67" t="s">
        <v>301</v>
      </c>
      <c r="B28" s="68">
        <v>71.67</v>
      </c>
      <c r="C28" s="69">
        <v>26.2</v>
      </c>
      <c r="D28" s="69">
        <v>62.03</v>
      </c>
      <c r="E28" s="70">
        <v>556</v>
      </c>
      <c r="F28" s="71">
        <f t="shared" si="0"/>
        <v>22</v>
      </c>
      <c r="G28" s="72">
        <v>43.81</v>
      </c>
      <c r="H28" s="69">
        <v>11.93</v>
      </c>
      <c r="I28" s="69">
        <v>55.74</v>
      </c>
      <c r="J28" s="70">
        <v>555</v>
      </c>
      <c r="K28" s="71">
        <f t="shared" si="1"/>
        <v>22</v>
      </c>
      <c r="L28" s="72">
        <v>43.75</v>
      </c>
      <c r="M28" s="70">
        <v>553</v>
      </c>
      <c r="N28" s="71">
        <f t="shared" si="2"/>
        <v>20</v>
      </c>
      <c r="O28" s="72">
        <v>70.25</v>
      </c>
      <c r="P28" s="70">
        <v>368</v>
      </c>
      <c r="Q28" s="71">
        <f t="shared" si="3"/>
        <v>18</v>
      </c>
      <c r="R28" s="72">
        <v>86.54</v>
      </c>
      <c r="S28" s="70">
        <v>346</v>
      </c>
      <c r="T28" s="71">
        <f t="shared" si="4"/>
        <v>25</v>
      </c>
      <c r="U28" s="72">
        <v>238.2</v>
      </c>
      <c r="V28" s="73">
        <v>346</v>
      </c>
      <c r="W28" s="71">
        <f t="shared" si="5"/>
        <v>22</v>
      </c>
    </row>
    <row r="29" spans="1:23" s="66" customFormat="1" ht="18" customHeight="1">
      <c r="A29" s="67" t="s">
        <v>152</v>
      </c>
      <c r="B29" s="68">
        <v>57.42</v>
      </c>
      <c r="C29" s="69">
        <v>21</v>
      </c>
      <c r="D29" s="69">
        <v>49.71</v>
      </c>
      <c r="E29" s="70">
        <v>18</v>
      </c>
      <c r="F29" s="71">
        <f t="shared" si="0"/>
        <v>112</v>
      </c>
      <c r="G29" s="72">
        <v>45.94</v>
      </c>
      <c r="H29" s="69">
        <v>11.22</v>
      </c>
      <c r="I29" s="69">
        <v>57.17</v>
      </c>
      <c r="J29" s="70">
        <v>18</v>
      </c>
      <c r="K29" s="71">
        <f t="shared" si="1"/>
        <v>19</v>
      </c>
      <c r="L29" s="72">
        <v>37.06</v>
      </c>
      <c r="M29" s="70">
        <v>18</v>
      </c>
      <c r="N29" s="71">
        <f t="shared" si="2"/>
        <v>32</v>
      </c>
      <c r="O29" s="72">
        <v>64.16</v>
      </c>
      <c r="P29" s="70">
        <v>12</v>
      </c>
      <c r="Q29" s="71">
        <f t="shared" si="3"/>
        <v>33</v>
      </c>
      <c r="R29" s="72">
        <v>84.14</v>
      </c>
      <c r="S29" s="70">
        <v>14</v>
      </c>
      <c r="T29" s="71">
        <f t="shared" si="4"/>
        <v>34</v>
      </c>
      <c r="U29" s="72">
        <v>235.11</v>
      </c>
      <c r="V29" s="73">
        <v>14</v>
      </c>
      <c r="W29" s="71">
        <f t="shared" si="5"/>
        <v>23</v>
      </c>
    </row>
    <row r="30" spans="1:23" s="66" customFormat="1" ht="18" customHeight="1">
      <c r="A30" s="67" t="s">
        <v>128</v>
      </c>
      <c r="B30" s="68">
        <v>71.64</v>
      </c>
      <c r="C30" s="69">
        <v>30.33</v>
      </c>
      <c r="D30" s="69">
        <v>66.16</v>
      </c>
      <c r="E30" s="70">
        <v>18</v>
      </c>
      <c r="F30" s="71">
        <f t="shared" si="0"/>
        <v>9</v>
      </c>
      <c r="G30" s="72">
        <v>46.5</v>
      </c>
      <c r="H30" s="69">
        <v>14.58</v>
      </c>
      <c r="I30" s="69">
        <v>61.08</v>
      </c>
      <c r="J30" s="70">
        <v>18</v>
      </c>
      <c r="K30" s="71">
        <f t="shared" si="1"/>
        <v>13</v>
      </c>
      <c r="L30" s="72">
        <v>45.71</v>
      </c>
      <c r="M30" s="70">
        <v>17</v>
      </c>
      <c r="N30" s="71">
        <f t="shared" si="2"/>
        <v>19</v>
      </c>
      <c r="O30" s="72">
        <v>83.32</v>
      </c>
      <c r="P30" s="70">
        <v>9</v>
      </c>
      <c r="Q30" s="71">
        <f t="shared" si="3"/>
        <v>6</v>
      </c>
      <c r="R30" s="72">
        <v>91.25</v>
      </c>
      <c r="S30" s="70">
        <v>8</v>
      </c>
      <c r="T30" s="71">
        <f t="shared" si="4"/>
        <v>9</v>
      </c>
      <c r="U30" s="72">
        <v>234.94</v>
      </c>
      <c r="V30" s="73">
        <v>8</v>
      </c>
      <c r="W30" s="71">
        <f t="shared" si="5"/>
        <v>24</v>
      </c>
    </row>
    <row r="31" spans="1:23" s="66" customFormat="1" ht="18" customHeight="1" thickBot="1">
      <c r="A31" s="74" t="s">
        <v>312</v>
      </c>
      <c r="B31" s="75">
        <v>67.790000000000006</v>
      </c>
      <c r="C31" s="76">
        <v>24.6</v>
      </c>
      <c r="D31" s="76">
        <v>58.5</v>
      </c>
      <c r="E31" s="77">
        <v>595</v>
      </c>
      <c r="F31" s="78">
        <f t="shared" si="0"/>
        <v>39</v>
      </c>
      <c r="G31" s="79">
        <v>43.56</v>
      </c>
      <c r="H31" s="76">
        <v>9.15</v>
      </c>
      <c r="I31" s="76">
        <v>52.71</v>
      </c>
      <c r="J31" s="77">
        <v>588</v>
      </c>
      <c r="K31" s="78">
        <f t="shared" si="1"/>
        <v>29</v>
      </c>
      <c r="L31" s="79">
        <v>41.02</v>
      </c>
      <c r="M31" s="77">
        <v>591</v>
      </c>
      <c r="N31" s="78">
        <f t="shared" si="2"/>
        <v>23</v>
      </c>
      <c r="O31" s="79">
        <v>65.7</v>
      </c>
      <c r="P31" s="77">
        <v>431</v>
      </c>
      <c r="Q31" s="78">
        <f t="shared" si="3"/>
        <v>26</v>
      </c>
      <c r="R31" s="79">
        <v>85.61</v>
      </c>
      <c r="S31" s="77">
        <v>410</v>
      </c>
      <c r="T31" s="78">
        <f t="shared" si="4"/>
        <v>29</v>
      </c>
      <c r="U31" s="79">
        <v>234.36</v>
      </c>
      <c r="V31" s="80">
        <v>410</v>
      </c>
      <c r="W31" s="78">
        <f t="shared" si="5"/>
        <v>25</v>
      </c>
    </row>
    <row r="32" spans="1:23" s="66" customFormat="1" ht="18" customHeight="1">
      <c r="A32" s="67" t="s">
        <v>102</v>
      </c>
      <c r="B32" s="68">
        <v>67.03</v>
      </c>
      <c r="C32" s="69">
        <v>29.91</v>
      </c>
      <c r="D32" s="69">
        <v>63.42</v>
      </c>
      <c r="E32" s="70">
        <v>185</v>
      </c>
      <c r="F32" s="71">
        <f t="shared" si="0"/>
        <v>14</v>
      </c>
      <c r="G32" s="72">
        <v>43.11</v>
      </c>
      <c r="H32" s="69">
        <v>10.63</v>
      </c>
      <c r="I32" s="69">
        <v>53.74</v>
      </c>
      <c r="J32" s="70">
        <v>185</v>
      </c>
      <c r="K32" s="71">
        <f t="shared" si="1"/>
        <v>25</v>
      </c>
      <c r="L32" s="72">
        <v>36.03</v>
      </c>
      <c r="M32" s="70">
        <v>181</v>
      </c>
      <c r="N32" s="71">
        <f t="shared" si="2"/>
        <v>39</v>
      </c>
      <c r="O32" s="72">
        <v>62.83</v>
      </c>
      <c r="P32" s="70">
        <v>108</v>
      </c>
      <c r="Q32" s="71">
        <f t="shared" si="3"/>
        <v>38</v>
      </c>
      <c r="R32" s="72">
        <v>84.15</v>
      </c>
      <c r="S32" s="70">
        <v>122</v>
      </c>
      <c r="T32" s="71">
        <f t="shared" si="4"/>
        <v>33</v>
      </c>
      <c r="U32" s="72">
        <v>234.34</v>
      </c>
      <c r="V32" s="73">
        <v>122</v>
      </c>
      <c r="W32" s="71">
        <f t="shared" si="5"/>
        <v>26</v>
      </c>
    </row>
    <row r="33" spans="1:23" s="66" customFormat="1" ht="18" customHeight="1">
      <c r="A33" s="67" t="s">
        <v>139</v>
      </c>
      <c r="B33" s="68">
        <v>63.5</v>
      </c>
      <c r="C33" s="69">
        <v>30.98</v>
      </c>
      <c r="D33" s="69">
        <v>62.74</v>
      </c>
      <c r="E33" s="70">
        <v>186</v>
      </c>
      <c r="F33" s="71">
        <f t="shared" si="0"/>
        <v>16</v>
      </c>
      <c r="G33" s="72">
        <v>40.380000000000003</v>
      </c>
      <c r="H33" s="69">
        <v>11.64</v>
      </c>
      <c r="I33" s="69">
        <v>52.02</v>
      </c>
      <c r="J33" s="70">
        <v>184</v>
      </c>
      <c r="K33" s="71">
        <f t="shared" si="1"/>
        <v>30</v>
      </c>
      <c r="L33" s="72">
        <v>37.58</v>
      </c>
      <c r="M33" s="70">
        <v>184</v>
      </c>
      <c r="N33" s="71">
        <f t="shared" si="2"/>
        <v>29</v>
      </c>
      <c r="O33" s="72">
        <v>61.83</v>
      </c>
      <c r="P33" s="70">
        <v>134</v>
      </c>
      <c r="Q33" s="71">
        <f t="shared" si="3"/>
        <v>40</v>
      </c>
      <c r="R33" s="72">
        <v>81.69</v>
      </c>
      <c r="S33" s="70">
        <v>147</v>
      </c>
      <c r="T33" s="71">
        <f t="shared" si="4"/>
        <v>45</v>
      </c>
      <c r="U33" s="72">
        <v>233.7</v>
      </c>
      <c r="V33" s="73">
        <v>147</v>
      </c>
      <c r="W33" s="71">
        <f t="shared" si="5"/>
        <v>27</v>
      </c>
    </row>
    <row r="34" spans="1:23" s="66" customFormat="1" ht="18" customHeight="1">
      <c r="A34" s="67" t="s">
        <v>298</v>
      </c>
      <c r="B34" s="68">
        <v>65.66</v>
      </c>
      <c r="C34" s="69">
        <v>28.32</v>
      </c>
      <c r="D34" s="69">
        <v>61.15</v>
      </c>
      <c r="E34" s="70">
        <v>149</v>
      </c>
      <c r="F34" s="71">
        <f t="shared" si="0"/>
        <v>26</v>
      </c>
      <c r="G34" s="72">
        <v>40.85</v>
      </c>
      <c r="H34" s="69">
        <v>8.35</v>
      </c>
      <c r="I34" s="69">
        <v>49.2</v>
      </c>
      <c r="J34" s="70">
        <v>149</v>
      </c>
      <c r="K34" s="71">
        <f t="shared" si="1"/>
        <v>46</v>
      </c>
      <c r="L34" s="72">
        <v>37.33</v>
      </c>
      <c r="M34" s="70">
        <v>149</v>
      </c>
      <c r="N34" s="71">
        <f t="shared" si="2"/>
        <v>30</v>
      </c>
      <c r="O34" s="72">
        <v>61.77</v>
      </c>
      <c r="P34" s="70">
        <v>80</v>
      </c>
      <c r="Q34" s="71">
        <f t="shared" si="3"/>
        <v>41</v>
      </c>
      <c r="R34" s="72">
        <v>87.33</v>
      </c>
      <c r="S34" s="70">
        <v>72</v>
      </c>
      <c r="T34" s="71">
        <f t="shared" si="4"/>
        <v>19</v>
      </c>
      <c r="U34" s="72">
        <v>231.95</v>
      </c>
      <c r="V34" s="73">
        <v>72</v>
      </c>
      <c r="W34" s="71">
        <f t="shared" si="5"/>
        <v>28</v>
      </c>
    </row>
    <row r="35" spans="1:23" s="66" customFormat="1" ht="18" customHeight="1">
      <c r="A35" s="67" t="s">
        <v>289</v>
      </c>
      <c r="B35" s="68">
        <v>65.2</v>
      </c>
      <c r="C35" s="69">
        <v>21.04</v>
      </c>
      <c r="D35" s="69">
        <v>53.64</v>
      </c>
      <c r="E35" s="70">
        <v>273</v>
      </c>
      <c r="F35" s="71">
        <f t="shared" si="0"/>
        <v>78</v>
      </c>
      <c r="G35" s="72">
        <v>42.56</v>
      </c>
      <c r="H35" s="69">
        <v>11.03</v>
      </c>
      <c r="I35" s="69">
        <v>53.58</v>
      </c>
      <c r="J35" s="70">
        <v>271</v>
      </c>
      <c r="K35" s="71">
        <f t="shared" si="1"/>
        <v>27</v>
      </c>
      <c r="L35" s="72">
        <v>37.840000000000003</v>
      </c>
      <c r="M35" s="70">
        <v>271</v>
      </c>
      <c r="N35" s="71">
        <f t="shared" si="2"/>
        <v>28</v>
      </c>
      <c r="O35" s="72">
        <v>61.23</v>
      </c>
      <c r="P35" s="70">
        <v>270</v>
      </c>
      <c r="Q35" s="71">
        <f t="shared" si="3"/>
        <v>43</v>
      </c>
      <c r="R35" s="72">
        <v>85.51</v>
      </c>
      <c r="S35" s="70">
        <v>269</v>
      </c>
      <c r="T35" s="71">
        <f t="shared" si="4"/>
        <v>30</v>
      </c>
      <c r="U35" s="72">
        <v>231.01</v>
      </c>
      <c r="V35" s="73">
        <v>269</v>
      </c>
      <c r="W35" s="71">
        <f t="shared" si="5"/>
        <v>29</v>
      </c>
    </row>
    <row r="36" spans="1:23" s="66" customFormat="1" ht="18" customHeight="1" thickBot="1">
      <c r="A36" s="74" t="s">
        <v>137</v>
      </c>
      <c r="B36" s="75">
        <v>66.98</v>
      </c>
      <c r="C36" s="76">
        <v>28.74</v>
      </c>
      <c r="D36" s="76">
        <v>62.23</v>
      </c>
      <c r="E36" s="77">
        <v>176</v>
      </c>
      <c r="F36" s="78">
        <f t="shared" si="0"/>
        <v>21</v>
      </c>
      <c r="G36" s="79">
        <v>40.450000000000003</v>
      </c>
      <c r="H36" s="76">
        <v>7.13</v>
      </c>
      <c r="I36" s="76">
        <v>47.59</v>
      </c>
      <c r="J36" s="77">
        <v>174</v>
      </c>
      <c r="K36" s="78">
        <f t="shared" si="1"/>
        <v>50</v>
      </c>
      <c r="L36" s="79">
        <v>34.67</v>
      </c>
      <c r="M36" s="77">
        <v>176</v>
      </c>
      <c r="N36" s="78">
        <f t="shared" si="2"/>
        <v>45</v>
      </c>
      <c r="O36" s="79">
        <v>68.91</v>
      </c>
      <c r="P36" s="77">
        <v>95</v>
      </c>
      <c r="Q36" s="78">
        <f t="shared" si="3"/>
        <v>22</v>
      </c>
      <c r="R36" s="79">
        <v>89.34</v>
      </c>
      <c r="S36" s="77">
        <v>142</v>
      </c>
      <c r="T36" s="78">
        <f t="shared" si="4"/>
        <v>16</v>
      </c>
      <c r="U36" s="79">
        <v>230.31</v>
      </c>
      <c r="V36" s="80">
        <v>142</v>
      </c>
      <c r="W36" s="78">
        <f t="shared" si="5"/>
        <v>30</v>
      </c>
    </row>
    <row r="37" spans="1:23" s="66" customFormat="1" ht="18" customHeight="1">
      <c r="A37" s="67" t="s">
        <v>304</v>
      </c>
      <c r="B37" s="68">
        <v>65.11</v>
      </c>
      <c r="C37" s="69">
        <v>27.18</v>
      </c>
      <c r="D37" s="69">
        <v>59.74</v>
      </c>
      <c r="E37" s="70">
        <v>60</v>
      </c>
      <c r="F37" s="71">
        <f t="shared" si="0"/>
        <v>32</v>
      </c>
      <c r="G37" s="72">
        <v>39.85</v>
      </c>
      <c r="H37" s="69">
        <v>10.9</v>
      </c>
      <c r="I37" s="69">
        <v>50.75</v>
      </c>
      <c r="J37" s="70">
        <v>60</v>
      </c>
      <c r="K37" s="71">
        <f t="shared" si="1"/>
        <v>38</v>
      </c>
      <c r="L37" s="72">
        <v>32.82</v>
      </c>
      <c r="M37" s="70">
        <v>60</v>
      </c>
      <c r="N37" s="71">
        <f t="shared" si="2"/>
        <v>63</v>
      </c>
      <c r="O37" s="72">
        <v>61.18</v>
      </c>
      <c r="P37" s="70">
        <v>60</v>
      </c>
      <c r="Q37" s="71">
        <f t="shared" si="3"/>
        <v>44</v>
      </c>
      <c r="R37" s="72">
        <v>86.47</v>
      </c>
      <c r="S37" s="70">
        <v>60</v>
      </c>
      <c r="T37" s="71">
        <f t="shared" si="4"/>
        <v>26</v>
      </c>
      <c r="U37" s="72">
        <v>229.77</v>
      </c>
      <c r="V37" s="73">
        <v>60</v>
      </c>
      <c r="W37" s="71">
        <f t="shared" si="5"/>
        <v>31</v>
      </c>
    </row>
    <row r="38" spans="1:23" s="66" customFormat="1" ht="18" customHeight="1">
      <c r="A38" s="67" t="s">
        <v>88</v>
      </c>
      <c r="B38" s="68">
        <v>65.23</v>
      </c>
      <c r="C38" s="69">
        <v>24.76</v>
      </c>
      <c r="D38" s="69">
        <v>57.37</v>
      </c>
      <c r="E38" s="70">
        <v>699</v>
      </c>
      <c r="F38" s="71">
        <f t="shared" si="0"/>
        <v>44</v>
      </c>
      <c r="G38" s="72">
        <v>38.56</v>
      </c>
      <c r="H38" s="69">
        <v>10.66</v>
      </c>
      <c r="I38" s="69">
        <v>49.22</v>
      </c>
      <c r="J38" s="70">
        <v>692</v>
      </c>
      <c r="K38" s="71">
        <f t="shared" si="1"/>
        <v>45</v>
      </c>
      <c r="L38" s="72">
        <v>35.21</v>
      </c>
      <c r="M38" s="70">
        <v>697</v>
      </c>
      <c r="N38" s="71">
        <f t="shared" si="2"/>
        <v>42</v>
      </c>
      <c r="O38" s="72">
        <v>63.54</v>
      </c>
      <c r="P38" s="70">
        <v>435</v>
      </c>
      <c r="Q38" s="71">
        <f t="shared" si="3"/>
        <v>36</v>
      </c>
      <c r="R38" s="72">
        <v>85.62</v>
      </c>
      <c r="S38" s="70">
        <v>594</v>
      </c>
      <c r="T38" s="71">
        <f t="shared" si="4"/>
        <v>28</v>
      </c>
      <c r="U38" s="72">
        <v>228.24</v>
      </c>
      <c r="V38" s="73">
        <v>594</v>
      </c>
      <c r="W38" s="71">
        <f t="shared" si="5"/>
        <v>32</v>
      </c>
    </row>
    <row r="39" spans="1:23" s="66" customFormat="1" ht="18" customHeight="1">
      <c r="A39" s="67" t="s">
        <v>115</v>
      </c>
      <c r="B39" s="68">
        <v>67.8</v>
      </c>
      <c r="C39" s="69">
        <v>20.8</v>
      </c>
      <c r="D39" s="69">
        <v>54.7</v>
      </c>
      <c r="E39" s="70">
        <v>304</v>
      </c>
      <c r="F39" s="71">
        <f t="shared" ref="F39:F70" si="6">RANK(D39,$D$7:$D$150)</f>
        <v>67</v>
      </c>
      <c r="G39" s="72">
        <v>40.43</v>
      </c>
      <c r="H39" s="69">
        <v>9.92</v>
      </c>
      <c r="I39" s="69">
        <v>50.34</v>
      </c>
      <c r="J39" s="70">
        <v>302</v>
      </c>
      <c r="K39" s="71">
        <f t="shared" ref="K39:K70" si="7">RANK(I39,$I$7:$I$150)</f>
        <v>39</v>
      </c>
      <c r="L39" s="72">
        <v>35.9</v>
      </c>
      <c r="M39" s="70">
        <v>302</v>
      </c>
      <c r="N39" s="71">
        <f t="shared" ref="N39:N70" si="8">RANK(L39,$L$7:$L$150)</f>
        <v>40</v>
      </c>
      <c r="O39" s="72">
        <v>63.07</v>
      </c>
      <c r="P39" s="70">
        <v>220</v>
      </c>
      <c r="Q39" s="71">
        <f t="shared" ref="Q39:Q70" si="9">IFERROR(RANK(O39,$O$7:$O$150),"")</f>
        <v>37</v>
      </c>
      <c r="R39" s="72">
        <v>86.75</v>
      </c>
      <c r="S39" s="70">
        <v>273</v>
      </c>
      <c r="T39" s="71">
        <f t="shared" ref="T39:T70" si="10">IFERROR(RANK(R39,$R$7:$R$150),"")</f>
        <v>23</v>
      </c>
      <c r="U39" s="72">
        <v>226.99</v>
      </c>
      <c r="V39" s="73">
        <v>273</v>
      </c>
      <c r="W39" s="71">
        <f t="shared" ref="W39:W70" si="11">IFERROR(RANK(U39,$U$7:$U$150),"")</f>
        <v>33</v>
      </c>
    </row>
    <row r="40" spans="1:23" s="66" customFormat="1" ht="18" customHeight="1">
      <c r="A40" s="67" t="s">
        <v>118</v>
      </c>
      <c r="B40" s="68">
        <v>65.489999999999995</v>
      </c>
      <c r="C40" s="69">
        <v>27.78</v>
      </c>
      <c r="D40" s="69">
        <v>60.53</v>
      </c>
      <c r="E40" s="70">
        <v>386</v>
      </c>
      <c r="F40" s="71">
        <f t="shared" si="6"/>
        <v>30</v>
      </c>
      <c r="G40" s="72">
        <v>39.869999999999997</v>
      </c>
      <c r="H40" s="69">
        <v>8.0399999999999991</v>
      </c>
      <c r="I40" s="69">
        <v>47.9</v>
      </c>
      <c r="J40" s="70">
        <v>384</v>
      </c>
      <c r="K40" s="71">
        <f t="shared" si="7"/>
        <v>48</v>
      </c>
      <c r="L40" s="72">
        <v>34.36</v>
      </c>
      <c r="M40" s="70">
        <v>384</v>
      </c>
      <c r="N40" s="71">
        <f t="shared" si="8"/>
        <v>50</v>
      </c>
      <c r="O40" s="72">
        <v>65.2</v>
      </c>
      <c r="P40" s="70">
        <v>227</v>
      </c>
      <c r="Q40" s="71">
        <f t="shared" si="9"/>
        <v>30</v>
      </c>
      <c r="R40" s="72">
        <v>85.41</v>
      </c>
      <c r="S40" s="70">
        <v>305</v>
      </c>
      <c r="T40" s="71">
        <f t="shared" si="10"/>
        <v>31</v>
      </c>
      <c r="U40" s="72">
        <v>226.82</v>
      </c>
      <c r="V40" s="73">
        <v>305</v>
      </c>
      <c r="W40" s="71">
        <f t="shared" si="11"/>
        <v>34</v>
      </c>
    </row>
    <row r="41" spans="1:23" s="66" customFormat="1" ht="18" customHeight="1" thickBot="1">
      <c r="A41" s="74" t="s">
        <v>96</v>
      </c>
      <c r="B41" s="75">
        <v>65.900000000000006</v>
      </c>
      <c r="C41" s="76">
        <v>25.05</v>
      </c>
      <c r="D41" s="76">
        <v>58</v>
      </c>
      <c r="E41" s="77">
        <v>172</v>
      </c>
      <c r="F41" s="78">
        <f t="shared" si="6"/>
        <v>41</v>
      </c>
      <c r="G41" s="79">
        <v>43.09</v>
      </c>
      <c r="H41" s="76">
        <v>8.19</v>
      </c>
      <c r="I41" s="76">
        <v>51.27</v>
      </c>
      <c r="J41" s="77">
        <v>170</v>
      </c>
      <c r="K41" s="78">
        <f t="shared" si="7"/>
        <v>34</v>
      </c>
      <c r="L41" s="79">
        <v>34.29</v>
      </c>
      <c r="M41" s="77">
        <v>170</v>
      </c>
      <c r="N41" s="78">
        <f t="shared" si="8"/>
        <v>51</v>
      </c>
      <c r="O41" s="79">
        <v>57.06</v>
      </c>
      <c r="P41" s="77">
        <v>108</v>
      </c>
      <c r="Q41" s="78">
        <f t="shared" si="9"/>
        <v>60</v>
      </c>
      <c r="R41" s="79">
        <v>82.15</v>
      </c>
      <c r="S41" s="77">
        <v>169</v>
      </c>
      <c r="T41" s="78">
        <f t="shared" si="10"/>
        <v>39</v>
      </c>
      <c r="U41" s="79">
        <v>224.61</v>
      </c>
      <c r="V41" s="80">
        <v>169</v>
      </c>
      <c r="W41" s="78">
        <f t="shared" si="11"/>
        <v>35</v>
      </c>
    </row>
    <row r="42" spans="1:23" s="66" customFormat="1" ht="18" customHeight="1">
      <c r="A42" s="67" t="s">
        <v>72</v>
      </c>
      <c r="B42" s="68">
        <v>61.78</v>
      </c>
      <c r="C42" s="69">
        <v>25.64</v>
      </c>
      <c r="D42" s="69">
        <v>56.53</v>
      </c>
      <c r="E42" s="70">
        <v>100</v>
      </c>
      <c r="F42" s="71">
        <f t="shared" si="6"/>
        <v>56</v>
      </c>
      <c r="G42" s="72">
        <v>38.71</v>
      </c>
      <c r="H42" s="69">
        <v>10.99</v>
      </c>
      <c r="I42" s="69">
        <v>49.71</v>
      </c>
      <c r="J42" s="70">
        <v>97</v>
      </c>
      <c r="K42" s="71">
        <f t="shared" si="7"/>
        <v>42</v>
      </c>
      <c r="L42" s="72">
        <v>38.15</v>
      </c>
      <c r="M42" s="70">
        <v>99</v>
      </c>
      <c r="N42" s="71">
        <f t="shared" si="8"/>
        <v>26</v>
      </c>
      <c r="O42" s="72">
        <v>56.72</v>
      </c>
      <c r="P42" s="70">
        <v>71</v>
      </c>
      <c r="Q42" s="71">
        <f t="shared" si="9"/>
        <v>63</v>
      </c>
      <c r="R42" s="72">
        <v>79.52</v>
      </c>
      <c r="S42" s="70">
        <v>92</v>
      </c>
      <c r="T42" s="71">
        <f t="shared" si="10"/>
        <v>58</v>
      </c>
      <c r="U42" s="72">
        <v>221.5</v>
      </c>
      <c r="V42" s="73">
        <v>92</v>
      </c>
      <c r="W42" s="71">
        <f t="shared" si="11"/>
        <v>36</v>
      </c>
    </row>
    <row r="43" spans="1:23" s="66" customFormat="1" ht="18" customHeight="1">
      <c r="A43" s="67" t="s">
        <v>149</v>
      </c>
      <c r="B43" s="68">
        <v>65.239999999999995</v>
      </c>
      <c r="C43" s="69">
        <v>26</v>
      </c>
      <c r="D43" s="69">
        <v>58.62</v>
      </c>
      <c r="E43" s="70">
        <v>92</v>
      </c>
      <c r="F43" s="71">
        <f t="shared" si="6"/>
        <v>37</v>
      </c>
      <c r="G43" s="72">
        <v>38.9</v>
      </c>
      <c r="H43" s="69">
        <v>11.42</v>
      </c>
      <c r="I43" s="69">
        <v>50.33</v>
      </c>
      <c r="J43" s="70">
        <v>92</v>
      </c>
      <c r="K43" s="71">
        <f t="shared" si="7"/>
        <v>40</v>
      </c>
      <c r="L43" s="72">
        <v>32.99</v>
      </c>
      <c r="M43" s="70">
        <v>91</v>
      </c>
      <c r="N43" s="71">
        <f t="shared" si="8"/>
        <v>60</v>
      </c>
      <c r="O43" s="72">
        <v>55.74</v>
      </c>
      <c r="P43" s="70">
        <v>91</v>
      </c>
      <c r="Q43" s="71">
        <f t="shared" si="9"/>
        <v>68</v>
      </c>
      <c r="R43" s="72">
        <v>81.27</v>
      </c>
      <c r="S43" s="70">
        <v>93</v>
      </c>
      <c r="T43" s="71">
        <f t="shared" si="10"/>
        <v>48</v>
      </c>
      <c r="U43" s="72">
        <v>221.32</v>
      </c>
      <c r="V43" s="73">
        <v>93</v>
      </c>
      <c r="W43" s="71">
        <f t="shared" si="11"/>
        <v>37</v>
      </c>
    </row>
    <row r="44" spans="1:23" s="66" customFormat="1" ht="18" customHeight="1">
      <c r="A44" s="67" t="s">
        <v>281</v>
      </c>
      <c r="B44" s="68">
        <v>64.08</v>
      </c>
      <c r="C44" s="69">
        <v>23.17</v>
      </c>
      <c r="D44" s="69">
        <v>55.2</v>
      </c>
      <c r="E44" s="70">
        <v>470</v>
      </c>
      <c r="F44" s="71">
        <f t="shared" si="6"/>
        <v>62</v>
      </c>
      <c r="G44" s="72">
        <v>40.69</v>
      </c>
      <c r="H44" s="69">
        <v>8.75</v>
      </c>
      <c r="I44" s="69">
        <v>49.43</v>
      </c>
      <c r="J44" s="70">
        <v>459</v>
      </c>
      <c r="K44" s="71">
        <f t="shared" si="7"/>
        <v>43</v>
      </c>
      <c r="L44" s="72">
        <v>38.1</v>
      </c>
      <c r="M44" s="70">
        <v>453</v>
      </c>
      <c r="N44" s="71">
        <f t="shared" si="8"/>
        <v>27</v>
      </c>
      <c r="O44" s="72">
        <v>59.53</v>
      </c>
      <c r="P44" s="70">
        <v>262</v>
      </c>
      <c r="Q44" s="71">
        <f t="shared" si="9"/>
        <v>49</v>
      </c>
      <c r="R44" s="72">
        <v>79.83</v>
      </c>
      <c r="S44" s="70">
        <v>432</v>
      </c>
      <c r="T44" s="71">
        <f t="shared" si="10"/>
        <v>56</v>
      </c>
      <c r="U44" s="72">
        <v>221.12</v>
      </c>
      <c r="V44" s="73">
        <v>432</v>
      </c>
      <c r="W44" s="71">
        <f t="shared" si="11"/>
        <v>38</v>
      </c>
    </row>
    <row r="45" spans="1:23" s="66" customFormat="1" ht="18" customHeight="1">
      <c r="A45" s="67" t="s">
        <v>291</v>
      </c>
      <c r="B45" s="68">
        <v>62.92</v>
      </c>
      <c r="C45" s="69">
        <v>31.34</v>
      </c>
      <c r="D45" s="69">
        <v>62.8</v>
      </c>
      <c r="E45" s="70">
        <v>211</v>
      </c>
      <c r="F45" s="71">
        <f t="shared" si="6"/>
        <v>15</v>
      </c>
      <c r="G45" s="72">
        <v>36.92</v>
      </c>
      <c r="H45" s="69">
        <v>5.38</v>
      </c>
      <c r="I45" s="69">
        <v>42.31</v>
      </c>
      <c r="J45" s="70">
        <v>211</v>
      </c>
      <c r="K45" s="71">
        <f t="shared" si="7"/>
        <v>84</v>
      </c>
      <c r="L45" s="72">
        <v>34.5</v>
      </c>
      <c r="M45" s="70">
        <v>210</v>
      </c>
      <c r="N45" s="71">
        <f t="shared" si="8"/>
        <v>48</v>
      </c>
      <c r="O45" s="72">
        <v>59.17</v>
      </c>
      <c r="P45" s="70">
        <v>211</v>
      </c>
      <c r="Q45" s="71">
        <f t="shared" si="9"/>
        <v>52</v>
      </c>
      <c r="R45" s="72">
        <v>81.290000000000006</v>
      </c>
      <c r="S45" s="70">
        <v>211</v>
      </c>
      <c r="T45" s="71">
        <f t="shared" si="10"/>
        <v>47</v>
      </c>
      <c r="U45" s="72">
        <v>220.72</v>
      </c>
      <c r="V45" s="73">
        <v>211</v>
      </c>
      <c r="W45" s="71">
        <f t="shared" si="11"/>
        <v>39</v>
      </c>
    </row>
    <row r="46" spans="1:23" s="66" customFormat="1" ht="18" customHeight="1" thickBot="1">
      <c r="A46" s="74" t="s">
        <v>141</v>
      </c>
      <c r="B46" s="75">
        <v>63.54</v>
      </c>
      <c r="C46" s="76">
        <v>22.84</v>
      </c>
      <c r="D46" s="76">
        <v>54.61</v>
      </c>
      <c r="E46" s="77">
        <v>182</v>
      </c>
      <c r="F46" s="78">
        <f t="shared" si="6"/>
        <v>68</v>
      </c>
      <c r="G46" s="79">
        <v>38.24</v>
      </c>
      <c r="H46" s="76">
        <v>8.5500000000000007</v>
      </c>
      <c r="I46" s="76">
        <v>46.79</v>
      </c>
      <c r="J46" s="77">
        <v>181</v>
      </c>
      <c r="K46" s="78">
        <f t="shared" si="7"/>
        <v>56</v>
      </c>
      <c r="L46" s="79">
        <v>37.299999999999997</v>
      </c>
      <c r="M46" s="77">
        <v>181</v>
      </c>
      <c r="N46" s="78">
        <f t="shared" si="8"/>
        <v>31</v>
      </c>
      <c r="O46" s="79">
        <v>57.55</v>
      </c>
      <c r="P46" s="77">
        <v>181</v>
      </c>
      <c r="Q46" s="78">
        <f t="shared" si="9"/>
        <v>58</v>
      </c>
      <c r="R46" s="79">
        <v>81.900000000000006</v>
      </c>
      <c r="S46" s="77">
        <v>181</v>
      </c>
      <c r="T46" s="78">
        <f t="shared" si="10"/>
        <v>44</v>
      </c>
      <c r="U46" s="79">
        <v>220.67</v>
      </c>
      <c r="V46" s="80">
        <v>181</v>
      </c>
      <c r="W46" s="78">
        <f t="shared" si="11"/>
        <v>40</v>
      </c>
    </row>
    <row r="47" spans="1:23" s="66" customFormat="1" ht="18" customHeight="1">
      <c r="A47" s="67" t="s">
        <v>120</v>
      </c>
      <c r="B47" s="68">
        <v>64.150000000000006</v>
      </c>
      <c r="C47" s="69">
        <v>24.85</v>
      </c>
      <c r="D47" s="69">
        <v>56.92</v>
      </c>
      <c r="E47" s="70">
        <v>636</v>
      </c>
      <c r="F47" s="71">
        <f t="shared" si="6"/>
        <v>49</v>
      </c>
      <c r="G47" s="72">
        <v>37.340000000000003</v>
      </c>
      <c r="H47" s="69">
        <v>9.57</v>
      </c>
      <c r="I47" s="69">
        <v>46.92</v>
      </c>
      <c r="J47" s="70">
        <v>634</v>
      </c>
      <c r="K47" s="71">
        <f t="shared" si="7"/>
        <v>54</v>
      </c>
      <c r="L47" s="72">
        <v>35.409999999999997</v>
      </c>
      <c r="M47" s="70">
        <v>633</v>
      </c>
      <c r="N47" s="71">
        <f t="shared" si="8"/>
        <v>41</v>
      </c>
      <c r="O47" s="72">
        <v>56.47</v>
      </c>
      <c r="P47" s="70">
        <v>520</v>
      </c>
      <c r="Q47" s="71">
        <f t="shared" si="9"/>
        <v>64</v>
      </c>
      <c r="R47" s="72">
        <v>81.14</v>
      </c>
      <c r="S47" s="70">
        <v>634</v>
      </c>
      <c r="T47" s="71">
        <f t="shared" si="10"/>
        <v>50</v>
      </c>
      <c r="U47" s="72">
        <v>220.34</v>
      </c>
      <c r="V47" s="73">
        <v>634</v>
      </c>
      <c r="W47" s="71">
        <f t="shared" si="11"/>
        <v>41</v>
      </c>
    </row>
    <row r="48" spans="1:23" s="66" customFormat="1" ht="18" customHeight="1">
      <c r="A48" s="67" t="s">
        <v>314</v>
      </c>
      <c r="B48" s="68">
        <v>64.28</v>
      </c>
      <c r="C48" s="69">
        <v>24.41</v>
      </c>
      <c r="D48" s="69">
        <v>56.55</v>
      </c>
      <c r="E48" s="70">
        <v>372</v>
      </c>
      <c r="F48" s="71">
        <f t="shared" si="6"/>
        <v>55</v>
      </c>
      <c r="G48" s="72">
        <v>38.869999999999997</v>
      </c>
      <c r="H48" s="69">
        <v>10.49</v>
      </c>
      <c r="I48" s="69">
        <v>49.36</v>
      </c>
      <c r="J48" s="70">
        <v>371</v>
      </c>
      <c r="K48" s="71">
        <f t="shared" si="7"/>
        <v>44</v>
      </c>
      <c r="L48" s="72">
        <v>33.11</v>
      </c>
      <c r="M48" s="70">
        <v>371</v>
      </c>
      <c r="N48" s="71">
        <f t="shared" si="8"/>
        <v>59</v>
      </c>
      <c r="O48" s="72">
        <v>53.69</v>
      </c>
      <c r="P48" s="70">
        <v>371</v>
      </c>
      <c r="Q48" s="71">
        <f t="shared" si="9"/>
        <v>79</v>
      </c>
      <c r="R48" s="72">
        <v>79.510000000000005</v>
      </c>
      <c r="S48" s="70">
        <v>370</v>
      </c>
      <c r="T48" s="71">
        <f t="shared" si="10"/>
        <v>59</v>
      </c>
      <c r="U48" s="72">
        <v>218.38</v>
      </c>
      <c r="V48" s="73">
        <v>370</v>
      </c>
      <c r="W48" s="71">
        <f t="shared" si="11"/>
        <v>42</v>
      </c>
    </row>
    <row r="49" spans="1:23" s="66" customFormat="1" ht="18" customHeight="1">
      <c r="A49" s="67" t="s">
        <v>69</v>
      </c>
      <c r="B49" s="68">
        <v>63.4</v>
      </c>
      <c r="C49" s="69">
        <v>29.22</v>
      </c>
      <c r="D49" s="69">
        <v>60.92</v>
      </c>
      <c r="E49" s="70">
        <v>127</v>
      </c>
      <c r="F49" s="71">
        <f t="shared" si="6"/>
        <v>27</v>
      </c>
      <c r="G49" s="72">
        <v>41.64</v>
      </c>
      <c r="H49" s="69">
        <v>12.03</v>
      </c>
      <c r="I49" s="69">
        <v>53.67</v>
      </c>
      <c r="J49" s="70">
        <v>127</v>
      </c>
      <c r="K49" s="71">
        <f t="shared" si="7"/>
        <v>26</v>
      </c>
      <c r="L49" s="72">
        <v>36.5</v>
      </c>
      <c r="M49" s="70">
        <v>127</v>
      </c>
      <c r="N49" s="71">
        <f t="shared" si="8"/>
        <v>36</v>
      </c>
      <c r="O49" s="72">
        <v>66.31</v>
      </c>
      <c r="P49" s="70">
        <v>67</v>
      </c>
      <c r="Q49" s="71">
        <f t="shared" si="9"/>
        <v>24</v>
      </c>
      <c r="R49" s="72">
        <v>74.94</v>
      </c>
      <c r="S49" s="70">
        <v>81</v>
      </c>
      <c r="T49" s="71">
        <f t="shared" si="10"/>
        <v>90</v>
      </c>
      <c r="U49" s="72">
        <v>217.36</v>
      </c>
      <c r="V49" s="73">
        <v>81</v>
      </c>
      <c r="W49" s="71">
        <f t="shared" si="11"/>
        <v>43</v>
      </c>
    </row>
    <row r="50" spans="1:23" s="66" customFormat="1" ht="18" customHeight="1">
      <c r="A50" s="67" t="s">
        <v>302</v>
      </c>
      <c r="B50" s="68">
        <v>61.25</v>
      </c>
      <c r="C50" s="69">
        <v>26.93</v>
      </c>
      <c r="D50" s="69">
        <v>57.55</v>
      </c>
      <c r="E50" s="70">
        <v>125</v>
      </c>
      <c r="F50" s="71">
        <f t="shared" si="6"/>
        <v>43</v>
      </c>
      <c r="G50" s="72">
        <v>37.200000000000003</v>
      </c>
      <c r="H50" s="69">
        <v>9.61</v>
      </c>
      <c r="I50" s="69">
        <v>46.81</v>
      </c>
      <c r="J50" s="70">
        <v>124</v>
      </c>
      <c r="K50" s="71">
        <f t="shared" si="7"/>
        <v>55</v>
      </c>
      <c r="L50" s="72">
        <v>34.53</v>
      </c>
      <c r="M50" s="70">
        <v>125</v>
      </c>
      <c r="N50" s="71">
        <f t="shared" si="8"/>
        <v>47</v>
      </c>
      <c r="O50" s="72">
        <v>54.69</v>
      </c>
      <c r="P50" s="70">
        <v>125</v>
      </c>
      <c r="Q50" s="71">
        <f t="shared" si="9"/>
        <v>73</v>
      </c>
      <c r="R50" s="72">
        <v>78.45</v>
      </c>
      <c r="S50" s="70">
        <v>124</v>
      </c>
      <c r="T50" s="71">
        <f t="shared" si="10"/>
        <v>65</v>
      </c>
      <c r="U50" s="72">
        <v>217.24</v>
      </c>
      <c r="V50" s="73">
        <v>124</v>
      </c>
      <c r="W50" s="71">
        <f t="shared" si="11"/>
        <v>44</v>
      </c>
    </row>
    <row r="51" spans="1:23" s="66" customFormat="1" ht="18" customHeight="1" thickBot="1">
      <c r="A51" s="74" t="s">
        <v>109</v>
      </c>
      <c r="B51" s="75">
        <v>64.13</v>
      </c>
      <c r="C51" s="76">
        <v>25.06</v>
      </c>
      <c r="D51" s="76">
        <v>57.12</v>
      </c>
      <c r="E51" s="77">
        <v>359</v>
      </c>
      <c r="F51" s="78">
        <f t="shared" si="6"/>
        <v>48</v>
      </c>
      <c r="G51" s="79">
        <v>35.79</v>
      </c>
      <c r="H51" s="76">
        <v>8.7899999999999991</v>
      </c>
      <c r="I51" s="76">
        <v>44.59</v>
      </c>
      <c r="J51" s="77">
        <v>357</v>
      </c>
      <c r="K51" s="78">
        <f t="shared" si="7"/>
        <v>68</v>
      </c>
      <c r="L51" s="79">
        <v>36.74</v>
      </c>
      <c r="M51" s="77">
        <v>356</v>
      </c>
      <c r="N51" s="78">
        <f t="shared" si="8"/>
        <v>34</v>
      </c>
      <c r="O51" s="79">
        <v>56.34</v>
      </c>
      <c r="P51" s="77">
        <v>273</v>
      </c>
      <c r="Q51" s="78">
        <f t="shared" si="9"/>
        <v>65</v>
      </c>
      <c r="R51" s="79">
        <v>82.01</v>
      </c>
      <c r="S51" s="77">
        <v>326</v>
      </c>
      <c r="T51" s="78">
        <f t="shared" si="10"/>
        <v>42</v>
      </c>
      <c r="U51" s="79">
        <v>216.15</v>
      </c>
      <c r="V51" s="80">
        <v>326</v>
      </c>
      <c r="W51" s="78">
        <f t="shared" si="11"/>
        <v>45</v>
      </c>
    </row>
    <row r="52" spans="1:23" s="66" customFormat="1" ht="18" customHeight="1">
      <c r="A52" s="67" t="s">
        <v>154</v>
      </c>
      <c r="B52" s="68">
        <v>61.01</v>
      </c>
      <c r="C52" s="69">
        <v>19.399999999999999</v>
      </c>
      <c r="D52" s="69">
        <v>49.91</v>
      </c>
      <c r="E52" s="70">
        <v>160</v>
      </c>
      <c r="F52" s="71">
        <f t="shared" si="6"/>
        <v>110</v>
      </c>
      <c r="G52" s="72">
        <v>40.85</v>
      </c>
      <c r="H52" s="69">
        <v>10.43</v>
      </c>
      <c r="I52" s="69">
        <v>51.28</v>
      </c>
      <c r="J52" s="70">
        <v>160</v>
      </c>
      <c r="K52" s="71">
        <f t="shared" si="7"/>
        <v>33</v>
      </c>
      <c r="L52" s="72">
        <v>34.58</v>
      </c>
      <c r="M52" s="70">
        <v>158</v>
      </c>
      <c r="N52" s="71">
        <f t="shared" si="8"/>
        <v>46</v>
      </c>
      <c r="O52" s="72">
        <v>56.89</v>
      </c>
      <c r="P52" s="70">
        <v>158</v>
      </c>
      <c r="Q52" s="71">
        <f t="shared" si="9"/>
        <v>61</v>
      </c>
      <c r="R52" s="72">
        <v>80.400000000000006</v>
      </c>
      <c r="S52" s="70">
        <v>160</v>
      </c>
      <c r="T52" s="71">
        <f t="shared" si="10"/>
        <v>54</v>
      </c>
      <c r="U52" s="72">
        <v>215.74</v>
      </c>
      <c r="V52" s="73">
        <v>160</v>
      </c>
      <c r="W52" s="71">
        <f t="shared" si="11"/>
        <v>46</v>
      </c>
    </row>
    <row r="53" spans="1:23" s="66" customFormat="1" ht="18" customHeight="1">
      <c r="A53" s="67" t="s">
        <v>316</v>
      </c>
      <c r="B53" s="68">
        <v>65.36</v>
      </c>
      <c r="C53" s="69">
        <v>22.12</v>
      </c>
      <c r="D53" s="69">
        <v>54.8</v>
      </c>
      <c r="E53" s="70">
        <v>213</v>
      </c>
      <c r="F53" s="71">
        <f t="shared" si="6"/>
        <v>65</v>
      </c>
      <c r="G53" s="72">
        <v>38.340000000000003</v>
      </c>
      <c r="H53" s="69">
        <v>9.1</v>
      </c>
      <c r="I53" s="69">
        <v>47.44</v>
      </c>
      <c r="J53" s="70">
        <v>210</v>
      </c>
      <c r="K53" s="71">
        <f t="shared" si="7"/>
        <v>51</v>
      </c>
      <c r="L53" s="72">
        <v>36.29</v>
      </c>
      <c r="M53" s="70">
        <v>206</v>
      </c>
      <c r="N53" s="71">
        <f t="shared" si="8"/>
        <v>37</v>
      </c>
      <c r="O53" s="72">
        <v>65.5</v>
      </c>
      <c r="P53" s="70">
        <v>105</v>
      </c>
      <c r="Q53" s="71">
        <f t="shared" si="9"/>
        <v>28</v>
      </c>
      <c r="R53" s="72">
        <v>82.52</v>
      </c>
      <c r="S53" s="70">
        <v>130</v>
      </c>
      <c r="T53" s="71">
        <f t="shared" si="10"/>
        <v>36</v>
      </c>
      <c r="U53" s="72">
        <v>215.67</v>
      </c>
      <c r="V53" s="73">
        <v>130</v>
      </c>
      <c r="W53" s="71">
        <f t="shared" si="11"/>
        <v>47</v>
      </c>
    </row>
    <row r="54" spans="1:23" s="66" customFormat="1" ht="18" customHeight="1">
      <c r="A54" s="67" t="s">
        <v>155</v>
      </c>
      <c r="B54" s="68">
        <v>61.82</v>
      </c>
      <c r="C54" s="69">
        <v>23.57</v>
      </c>
      <c r="D54" s="69">
        <v>54.47</v>
      </c>
      <c r="E54" s="70">
        <v>318</v>
      </c>
      <c r="F54" s="71">
        <f t="shared" si="6"/>
        <v>69</v>
      </c>
      <c r="G54" s="72">
        <v>37.06</v>
      </c>
      <c r="H54" s="69">
        <v>7.85</v>
      </c>
      <c r="I54" s="69">
        <v>44.91</v>
      </c>
      <c r="J54" s="70">
        <v>315</v>
      </c>
      <c r="K54" s="71">
        <f t="shared" si="7"/>
        <v>64</v>
      </c>
      <c r="L54" s="72">
        <v>34.869999999999997</v>
      </c>
      <c r="M54" s="70">
        <v>314</v>
      </c>
      <c r="N54" s="71">
        <f t="shared" si="8"/>
        <v>44</v>
      </c>
      <c r="O54" s="72">
        <v>54.61</v>
      </c>
      <c r="P54" s="70">
        <v>290</v>
      </c>
      <c r="Q54" s="71">
        <f t="shared" si="9"/>
        <v>74</v>
      </c>
      <c r="R54" s="72">
        <v>81.16</v>
      </c>
      <c r="S54" s="70">
        <v>299</v>
      </c>
      <c r="T54" s="71">
        <f t="shared" si="10"/>
        <v>49</v>
      </c>
      <c r="U54" s="72">
        <v>215.62</v>
      </c>
      <c r="V54" s="73">
        <v>299</v>
      </c>
      <c r="W54" s="71">
        <f t="shared" si="11"/>
        <v>48</v>
      </c>
    </row>
    <row r="55" spans="1:23" s="66" customFormat="1" ht="18" customHeight="1">
      <c r="A55" s="67" t="s">
        <v>78</v>
      </c>
      <c r="B55" s="68">
        <v>56.81</v>
      </c>
      <c r="C55" s="69">
        <v>25.63</v>
      </c>
      <c r="D55" s="69">
        <v>54.03</v>
      </c>
      <c r="E55" s="70">
        <v>56</v>
      </c>
      <c r="F55" s="71">
        <f t="shared" si="6"/>
        <v>74</v>
      </c>
      <c r="G55" s="72">
        <v>45.46</v>
      </c>
      <c r="H55" s="69">
        <v>11.29</v>
      </c>
      <c r="I55" s="69">
        <v>56.75</v>
      </c>
      <c r="J55" s="70">
        <v>54</v>
      </c>
      <c r="K55" s="71">
        <f t="shared" si="7"/>
        <v>20</v>
      </c>
      <c r="L55" s="72">
        <v>27.98</v>
      </c>
      <c r="M55" s="70">
        <v>55</v>
      </c>
      <c r="N55" s="71">
        <f t="shared" si="8"/>
        <v>91</v>
      </c>
      <c r="O55" s="72">
        <v>59.55</v>
      </c>
      <c r="P55" s="70">
        <v>25</v>
      </c>
      <c r="Q55" s="71">
        <f t="shared" si="9"/>
        <v>48</v>
      </c>
      <c r="R55" s="72">
        <v>79.680000000000007</v>
      </c>
      <c r="S55" s="70">
        <v>31</v>
      </c>
      <c r="T55" s="71">
        <f t="shared" si="10"/>
        <v>57</v>
      </c>
      <c r="U55" s="72">
        <v>215.59</v>
      </c>
      <c r="V55" s="73">
        <v>31</v>
      </c>
      <c r="W55" s="71">
        <f t="shared" si="11"/>
        <v>49</v>
      </c>
    </row>
    <row r="56" spans="1:23" s="66" customFormat="1" ht="18" customHeight="1" thickBot="1">
      <c r="A56" s="74" t="s">
        <v>114</v>
      </c>
      <c r="B56" s="75">
        <v>60.84</v>
      </c>
      <c r="C56" s="76">
        <v>24.59</v>
      </c>
      <c r="D56" s="76">
        <v>55</v>
      </c>
      <c r="E56" s="77">
        <v>123</v>
      </c>
      <c r="F56" s="78">
        <f t="shared" si="6"/>
        <v>64</v>
      </c>
      <c r="G56" s="79">
        <v>37.229999999999997</v>
      </c>
      <c r="H56" s="76">
        <v>7.47</v>
      </c>
      <c r="I56" s="76">
        <v>44.7</v>
      </c>
      <c r="J56" s="77">
        <v>123</v>
      </c>
      <c r="K56" s="78">
        <f t="shared" si="7"/>
        <v>66</v>
      </c>
      <c r="L56" s="79">
        <v>33.29</v>
      </c>
      <c r="M56" s="77">
        <v>123</v>
      </c>
      <c r="N56" s="78">
        <f t="shared" si="8"/>
        <v>58</v>
      </c>
      <c r="O56" s="79">
        <v>61.35</v>
      </c>
      <c r="P56" s="77">
        <v>123</v>
      </c>
      <c r="Q56" s="78">
        <f t="shared" si="9"/>
        <v>42</v>
      </c>
      <c r="R56" s="79">
        <v>82.41</v>
      </c>
      <c r="S56" s="77">
        <v>123</v>
      </c>
      <c r="T56" s="78">
        <f t="shared" si="10"/>
        <v>37</v>
      </c>
      <c r="U56" s="79">
        <v>215.4</v>
      </c>
      <c r="V56" s="80">
        <v>123</v>
      </c>
      <c r="W56" s="78">
        <f t="shared" si="11"/>
        <v>50</v>
      </c>
    </row>
    <row r="57" spans="1:23" s="66" customFormat="1" ht="18" customHeight="1">
      <c r="A57" s="67" t="s">
        <v>156</v>
      </c>
      <c r="B57" s="68">
        <v>64.45</v>
      </c>
      <c r="C57" s="69">
        <v>26.81</v>
      </c>
      <c r="D57" s="69">
        <v>59.03</v>
      </c>
      <c r="E57" s="70">
        <v>321</v>
      </c>
      <c r="F57" s="71">
        <f t="shared" si="6"/>
        <v>35</v>
      </c>
      <c r="G57" s="72">
        <v>39.86</v>
      </c>
      <c r="H57" s="69">
        <v>11.31</v>
      </c>
      <c r="I57" s="69">
        <v>51.17</v>
      </c>
      <c r="J57" s="70">
        <v>316</v>
      </c>
      <c r="K57" s="71">
        <f t="shared" si="7"/>
        <v>35</v>
      </c>
      <c r="L57" s="72">
        <v>32.97</v>
      </c>
      <c r="M57" s="70">
        <v>313</v>
      </c>
      <c r="N57" s="71">
        <f t="shared" si="8"/>
        <v>61</v>
      </c>
      <c r="O57" s="72">
        <v>64.760000000000005</v>
      </c>
      <c r="P57" s="70">
        <v>161</v>
      </c>
      <c r="Q57" s="71">
        <f t="shared" si="9"/>
        <v>31</v>
      </c>
      <c r="R57" s="72">
        <v>81.02</v>
      </c>
      <c r="S57" s="70">
        <v>246</v>
      </c>
      <c r="T57" s="71">
        <f t="shared" si="10"/>
        <v>51</v>
      </c>
      <c r="U57" s="72">
        <v>215.3</v>
      </c>
      <c r="V57" s="73">
        <v>246</v>
      </c>
      <c r="W57" s="71">
        <f t="shared" si="11"/>
        <v>51</v>
      </c>
    </row>
    <row r="58" spans="1:23" s="66" customFormat="1" ht="18" customHeight="1">
      <c r="A58" s="67" t="s">
        <v>107</v>
      </c>
      <c r="B58" s="68">
        <v>61.78</v>
      </c>
      <c r="C58" s="69">
        <v>25.05</v>
      </c>
      <c r="D58" s="69">
        <v>55.94</v>
      </c>
      <c r="E58" s="70">
        <v>495</v>
      </c>
      <c r="F58" s="71">
        <f t="shared" si="6"/>
        <v>59</v>
      </c>
      <c r="G58" s="72">
        <v>38.26</v>
      </c>
      <c r="H58" s="69">
        <v>11.97</v>
      </c>
      <c r="I58" s="69">
        <v>50.23</v>
      </c>
      <c r="J58" s="70">
        <v>492</v>
      </c>
      <c r="K58" s="71">
        <f t="shared" si="7"/>
        <v>41</v>
      </c>
      <c r="L58" s="72">
        <v>26.33</v>
      </c>
      <c r="M58" s="70">
        <v>494</v>
      </c>
      <c r="N58" s="71">
        <f t="shared" si="8"/>
        <v>100</v>
      </c>
      <c r="O58" s="72">
        <v>50.67</v>
      </c>
      <c r="P58" s="70">
        <v>472</v>
      </c>
      <c r="Q58" s="71">
        <f t="shared" si="9"/>
        <v>95</v>
      </c>
      <c r="R58" s="72">
        <v>81.91</v>
      </c>
      <c r="S58" s="70">
        <v>492</v>
      </c>
      <c r="T58" s="71">
        <f t="shared" si="10"/>
        <v>43</v>
      </c>
      <c r="U58" s="72">
        <v>214.57</v>
      </c>
      <c r="V58" s="73">
        <v>492</v>
      </c>
      <c r="W58" s="71">
        <f t="shared" si="11"/>
        <v>52</v>
      </c>
    </row>
    <row r="59" spans="1:23" s="66" customFormat="1" ht="18" customHeight="1">
      <c r="A59" s="67" t="s">
        <v>70</v>
      </c>
      <c r="B59" s="68">
        <v>57.12</v>
      </c>
      <c r="C59" s="69">
        <v>25.39</v>
      </c>
      <c r="D59" s="69">
        <v>53.96</v>
      </c>
      <c r="E59" s="70">
        <v>165</v>
      </c>
      <c r="F59" s="71">
        <f t="shared" si="6"/>
        <v>75</v>
      </c>
      <c r="G59" s="72">
        <v>35.630000000000003</v>
      </c>
      <c r="H59" s="69">
        <v>9.76</v>
      </c>
      <c r="I59" s="69">
        <v>45.38</v>
      </c>
      <c r="J59" s="70">
        <v>164</v>
      </c>
      <c r="K59" s="71">
        <f t="shared" si="7"/>
        <v>62</v>
      </c>
      <c r="L59" s="72">
        <v>36.94</v>
      </c>
      <c r="M59" s="70">
        <v>163</v>
      </c>
      <c r="N59" s="71">
        <f t="shared" si="8"/>
        <v>33</v>
      </c>
      <c r="O59" s="72">
        <v>58.93</v>
      </c>
      <c r="P59" s="70">
        <v>163</v>
      </c>
      <c r="Q59" s="71">
        <f t="shared" si="9"/>
        <v>54</v>
      </c>
      <c r="R59" s="72">
        <v>76.91</v>
      </c>
      <c r="S59" s="70">
        <v>164</v>
      </c>
      <c r="T59" s="71">
        <f t="shared" si="10"/>
        <v>75</v>
      </c>
      <c r="U59" s="72">
        <v>213.07</v>
      </c>
      <c r="V59" s="73">
        <v>164</v>
      </c>
      <c r="W59" s="71">
        <f t="shared" si="11"/>
        <v>53</v>
      </c>
    </row>
    <row r="60" spans="1:23" s="66" customFormat="1" ht="18" customHeight="1">
      <c r="A60" s="67" t="s">
        <v>99</v>
      </c>
      <c r="B60" s="68">
        <v>60.7</v>
      </c>
      <c r="C60" s="69">
        <v>23.93</v>
      </c>
      <c r="D60" s="69">
        <v>54.28</v>
      </c>
      <c r="E60" s="70">
        <v>242</v>
      </c>
      <c r="F60" s="71">
        <f t="shared" si="6"/>
        <v>71</v>
      </c>
      <c r="G60" s="72">
        <v>38.18</v>
      </c>
      <c r="H60" s="69">
        <v>9.0500000000000007</v>
      </c>
      <c r="I60" s="69">
        <v>47.24</v>
      </c>
      <c r="J60" s="70">
        <v>241</v>
      </c>
      <c r="K60" s="71">
        <f t="shared" si="7"/>
        <v>52</v>
      </c>
      <c r="L60" s="72">
        <v>36.17</v>
      </c>
      <c r="M60" s="70">
        <v>241</v>
      </c>
      <c r="N60" s="71">
        <f t="shared" si="8"/>
        <v>38</v>
      </c>
      <c r="O60" s="72">
        <v>53.6</v>
      </c>
      <c r="P60" s="70">
        <v>241</v>
      </c>
      <c r="Q60" s="71">
        <f t="shared" si="9"/>
        <v>80</v>
      </c>
      <c r="R60" s="72">
        <v>75.53</v>
      </c>
      <c r="S60" s="70">
        <v>241</v>
      </c>
      <c r="T60" s="71">
        <f t="shared" si="10"/>
        <v>87</v>
      </c>
      <c r="U60" s="72">
        <v>213.03</v>
      </c>
      <c r="V60" s="73">
        <v>241</v>
      </c>
      <c r="W60" s="71">
        <f t="shared" si="11"/>
        <v>54</v>
      </c>
    </row>
    <row r="61" spans="1:23" s="66" customFormat="1" ht="18" customHeight="1" thickBot="1">
      <c r="A61" s="74" t="s">
        <v>299</v>
      </c>
      <c r="B61" s="75">
        <v>62.54</v>
      </c>
      <c r="C61" s="76">
        <v>23.83</v>
      </c>
      <c r="D61" s="76">
        <v>55.1</v>
      </c>
      <c r="E61" s="77">
        <v>443</v>
      </c>
      <c r="F61" s="78">
        <f t="shared" si="6"/>
        <v>63</v>
      </c>
      <c r="G61" s="79">
        <v>35.03</v>
      </c>
      <c r="H61" s="76">
        <v>8.19</v>
      </c>
      <c r="I61" s="76">
        <v>43.22</v>
      </c>
      <c r="J61" s="77">
        <v>443</v>
      </c>
      <c r="K61" s="78">
        <f t="shared" si="7"/>
        <v>74</v>
      </c>
      <c r="L61" s="79">
        <v>30.55</v>
      </c>
      <c r="M61" s="77">
        <v>437</v>
      </c>
      <c r="N61" s="78">
        <f t="shared" si="8"/>
        <v>74</v>
      </c>
      <c r="O61" s="79">
        <v>60.98</v>
      </c>
      <c r="P61" s="77">
        <v>214</v>
      </c>
      <c r="Q61" s="78">
        <f t="shared" si="9"/>
        <v>45</v>
      </c>
      <c r="R61" s="79">
        <v>87.1</v>
      </c>
      <c r="S61" s="77">
        <v>223</v>
      </c>
      <c r="T61" s="78">
        <f t="shared" si="10"/>
        <v>21</v>
      </c>
      <c r="U61" s="79">
        <v>211.67</v>
      </c>
      <c r="V61" s="80">
        <v>223</v>
      </c>
      <c r="W61" s="78">
        <f t="shared" si="11"/>
        <v>55</v>
      </c>
    </row>
    <row r="62" spans="1:23" s="66" customFormat="1" ht="18" customHeight="1">
      <c r="A62" s="67" t="s">
        <v>112</v>
      </c>
      <c r="B62" s="68">
        <v>58.72</v>
      </c>
      <c r="C62" s="69">
        <v>31.81</v>
      </c>
      <c r="D62" s="69">
        <v>61.17</v>
      </c>
      <c r="E62" s="70">
        <v>716</v>
      </c>
      <c r="F62" s="71">
        <f t="shared" si="6"/>
        <v>25</v>
      </c>
      <c r="G62" s="72">
        <v>34.29</v>
      </c>
      <c r="H62" s="69">
        <v>7.72</v>
      </c>
      <c r="I62" s="69">
        <v>42.01</v>
      </c>
      <c r="J62" s="70">
        <v>710</v>
      </c>
      <c r="K62" s="71">
        <f t="shared" si="7"/>
        <v>87</v>
      </c>
      <c r="L62" s="72">
        <v>30.94</v>
      </c>
      <c r="M62" s="70">
        <v>705</v>
      </c>
      <c r="N62" s="71">
        <f t="shared" si="8"/>
        <v>72</v>
      </c>
      <c r="O62" s="72">
        <v>51.13</v>
      </c>
      <c r="P62" s="70">
        <v>704</v>
      </c>
      <c r="Q62" s="71">
        <f t="shared" si="9"/>
        <v>92</v>
      </c>
      <c r="R62" s="72">
        <v>76.56</v>
      </c>
      <c r="S62" s="70">
        <v>710</v>
      </c>
      <c r="T62" s="71">
        <f t="shared" si="10"/>
        <v>81</v>
      </c>
      <c r="U62" s="72">
        <v>210.67</v>
      </c>
      <c r="V62" s="73">
        <v>710</v>
      </c>
      <c r="W62" s="71">
        <f t="shared" si="11"/>
        <v>56</v>
      </c>
    </row>
    <row r="63" spans="1:23" s="66" customFormat="1" ht="18" customHeight="1">
      <c r="A63" s="67" t="s">
        <v>106</v>
      </c>
      <c r="B63" s="68">
        <v>58.29</v>
      </c>
      <c r="C63" s="69">
        <v>26.53</v>
      </c>
      <c r="D63" s="69">
        <v>55.67</v>
      </c>
      <c r="E63" s="70">
        <v>171</v>
      </c>
      <c r="F63" s="71">
        <f t="shared" si="6"/>
        <v>60</v>
      </c>
      <c r="G63" s="72">
        <v>36.4</v>
      </c>
      <c r="H63" s="69">
        <v>10.050000000000001</v>
      </c>
      <c r="I63" s="69">
        <v>46.44</v>
      </c>
      <c r="J63" s="70">
        <v>171</v>
      </c>
      <c r="K63" s="71">
        <f t="shared" si="7"/>
        <v>58</v>
      </c>
      <c r="L63" s="72">
        <v>30.98</v>
      </c>
      <c r="M63" s="70">
        <v>168</v>
      </c>
      <c r="N63" s="71">
        <f t="shared" si="8"/>
        <v>69</v>
      </c>
      <c r="O63" s="72">
        <v>54.24</v>
      </c>
      <c r="P63" s="70">
        <v>166</v>
      </c>
      <c r="Q63" s="71">
        <f t="shared" si="9"/>
        <v>75</v>
      </c>
      <c r="R63" s="72">
        <v>78.06</v>
      </c>
      <c r="S63" s="70">
        <v>171</v>
      </c>
      <c r="T63" s="71">
        <f t="shared" si="10"/>
        <v>67</v>
      </c>
      <c r="U63" s="72">
        <v>210.61</v>
      </c>
      <c r="V63" s="73">
        <v>171</v>
      </c>
      <c r="W63" s="71">
        <f t="shared" si="11"/>
        <v>57</v>
      </c>
    </row>
    <row r="64" spans="1:23" s="66" customFormat="1" ht="18" customHeight="1">
      <c r="A64" s="67" t="s">
        <v>296</v>
      </c>
      <c r="B64" s="68">
        <v>60.32</v>
      </c>
      <c r="C64" s="69">
        <v>20.59</v>
      </c>
      <c r="D64" s="69">
        <v>50.75</v>
      </c>
      <c r="E64" s="70">
        <v>248</v>
      </c>
      <c r="F64" s="71">
        <f t="shared" si="6"/>
        <v>102</v>
      </c>
      <c r="G64" s="72">
        <v>40.78</v>
      </c>
      <c r="H64" s="69">
        <v>11.05</v>
      </c>
      <c r="I64" s="69">
        <v>51.83</v>
      </c>
      <c r="J64" s="70">
        <v>249</v>
      </c>
      <c r="K64" s="71">
        <f t="shared" si="7"/>
        <v>32</v>
      </c>
      <c r="L64" s="72">
        <v>30.15</v>
      </c>
      <c r="M64" s="70">
        <v>248</v>
      </c>
      <c r="N64" s="71">
        <f t="shared" si="8"/>
        <v>77</v>
      </c>
      <c r="O64" s="72">
        <v>52.04</v>
      </c>
      <c r="P64" s="70">
        <v>244</v>
      </c>
      <c r="Q64" s="71">
        <f t="shared" si="9"/>
        <v>88</v>
      </c>
      <c r="R64" s="72">
        <v>77.66</v>
      </c>
      <c r="S64" s="70">
        <v>247</v>
      </c>
      <c r="T64" s="71">
        <f t="shared" si="10"/>
        <v>69</v>
      </c>
      <c r="U64" s="72">
        <v>210.29</v>
      </c>
      <c r="V64" s="73">
        <v>247</v>
      </c>
      <c r="W64" s="71">
        <f t="shared" si="11"/>
        <v>58</v>
      </c>
    </row>
    <row r="65" spans="1:23" s="66" customFormat="1" ht="18" customHeight="1">
      <c r="A65" s="67" t="s">
        <v>71</v>
      </c>
      <c r="B65" s="68">
        <v>60.99</v>
      </c>
      <c r="C65" s="69">
        <v>26.26</v>
      </c>
      <c r="D65" s="69">
        <v>56.76</v>
      </c>
      <c r="E65" s="70">
        <v>259</v>
      </c>
      <c r="F65" s="71">
        <f t="shared" si="6"/>
        <v>51</v>
      </c>
      <c r="G65" s="72">
        <v>37.119999999999997</v>
      </c>
      <c r="H65" s="69">
        <v>7.58</v>
      </c>
      <c r="I65" s="69">
        <v>44.69</v>
      </c>
      <c r="J65" s="70">
        <v>259</v>
      </c>
      <c r="K65" s="71">
        <f t="shared" si="7"/>
        <v>67</v>
      </c>
      <c r="L65" s="72">
        <v>28.99</v>
      </c>
      <c r="M65" s="70">
        <v>259</v>
      </c>
      <c r="N65" s="71">
        <f t="shared" si="8"/>
        <v>83</v>
      </c>
      <c r="O65" s="72">
        <v>57.84</v>
      </c>
      <c r="P65" s="70">
        <v>145</v>
      </c>
      <c r="Q65" s="71">
        <f t="shared" si="9"/>
        <v>57</v>
      </c>
      <c r="R65" s="72">
        <v>79.39</v>
      </c>
      <c r="S65" s="70">
        <v>249</v>
      </c>
      <c r="T65" s="71">
        <f t="shared" si="10"/>
        <v>61</v>
      </c>
      <c r="U65" s="72">
        <v>209.98</v>
      </c>
      <c r="V65" s="73">
        <v>249</v>
      </c>
      <c r="W65" s="71">
        <f t="shared" si="11"/>
        <v>59</v>
      </c>
    </row>
    <row r="66" spans="1:23" s="66" customFormat="1" ht="18" customHeight="1" thickBot="1">
      <c r="A66" s="74" t="s">
        <v>293</v>
      </c>
      <c r="B66" s="75">
        <v>60.56</v>
      </c>
      <c r="C66" s="76">
        <v>24.18</v>
      </c>
      <c r="D66" s="76">
        <v>54.46</v>
      </c>
      <c r="E66" s="77">
        <v>221</v>
      </c>
      <c r="F66" s="78">
        <f t="shared" si="6"/>
        <v>70</v>
      </c>
      <c r="G66" s="79">
        <v>33.15</v>
      </c>
      <c r="H66" s="76">
        <v>9.83</v>
      </c>
      <c r="I66" s="76">
        <v>42.98</v>
      </c>
      <c r="J66" s="77">
        <v>220</v>
      </c>
      <c r="K66" s="78">
        <f t="shared" si="7"/>
        <v>77</v>
      </c>
      <c r="L66" s="79">
        <v>32.1</v>
      </c>
      <c r="M66" s="77">
        <v>220</v>
      </c>
      <c r="N66" s="78">
        <f t="shared" si="8"/>
        <v>64</v>
      </c>
      <c r="O66" s="79">
        <v>53.88</v>
      </c>
      <c r="P66" s="77">
        <v>197</v>
      </c>
      <c r="Q66" s="78">
        <f t="shared" si="9"/>
        <v>77</v>
      </c>
      <c r="R66" s="79">
        <v>80.290000000000006</v>
      </c>
      <c r="S66" s="77">
        <v>205</v>
      </c>
      <c r="T66" s="78">
        <f t="shared" si="10"/>
        <v>55</v>
      </c>
      <c r="U66" s="79">
        <v>209.53</v>
      </c>
      <c r="V66" s="80">
        <v>205</v>
      </c>
      <c r="W66" s="78">
        <f t="shared" si="11"/>
        <v>60</v>
      </c>
    </row>
    <row r="67" spans="1:23" s="66" customFormat="1" ht="18" customHeight="1">
      <c r="A67" s="67" t="s">
        <v>292</v>
      </c>
      <c r="B67" s="68">
        <v>64.180000000000007</v>
      </c>
      <c r="C67" s="69">
        <v>20.11</v>
      </c>
      <c r="D67" s="69">
        <v>52.2</v>
      </c>
      <c r="E67" s="70">
        <v>486</v>
      </c>
      <c r="F67" s="71">
        <f t="shared" si="6"/>
        <v>91</v>
      </c>
      <c r="G67" s="72">
        <v>38.090000000000003</v>
      </c>
      <c r="H67" s="69">
        <v>9.1300000000000008</v>
      </c>
      <c r="I67" s="69">
        <v>47.22</v>
      </c>
      <c r="J67" s="70">
        <v>484</v>
      </c>
      <c r="K67" s="71">
        <f t="shared" si="7"/>
        <v>53</v>
      </c>
      <c r="L67" s="72">
        <v>34.19</v>
      </c>
      <c r="M67" s="70">
        <v>464</v>
      </c>
      <c r="N67" s="71">
        <f t="shared" si="8"/>
        <v>54</v>
      </c>
      <c r="O67" s="72">
        <v>53.87</v>
      </c>
      <c r="P67" s="70">
        <v>479</v>
      </c>
      <c r="Q67" s="71">
        <f t="shared" si="9"/>
        <v>78</v>
      </c>
      <c r="R67" s="72">
        <v>77.400000000000006</v>
      </c>
      <c r="S67" s="70">
        <v>484</v>
      </c>
      <c r="T67" s="71">
        <f t="shared" si="10"/>
        <v>71</v>
      </c>
      <c r="U67" s="72">
        <v>209.49</v>
      </c>
      <c r="V67" s="73">
        <v>484</v>
      </c>
      <c r="W67" s="71">
        <f t="shared" si="11"/>
        <v>61</v>
      </c>
    </row>
    <row r="68" spans="1:23" s="66" customFormat="1" ht="18" customHeight="1">
      <c r="A68" s="67" t="s">
        <v>79</v>
      </c>
      <c r="B68" s="68">
        <v>59.16</v>
      </c>
      <c r="C68" s="69">
        <v>22.01</v>
      </c>
      <c r="D68" s="69">
        <v>51.59</v>
      </c>
      <c r="E68" s="70">
        <v>500</v>
      </c>
      <c r="F68" s="71">
        <f t="shared" si="6"/>
        <v>97</v>
      </c>
      <c r="G68" s="72">
        <v>37.42</v>
      </c>
      <c r="H68" s="69">
        <v>9.18</v>
      </c>
      <c r="I68" s="69">
        <v>46.59</v>
      </c>
      <c r="J68" s="70">
        <v>496</v>
      </c>
      <c r="K68" s="71">
        <f t="shared" si="7"/>
        <v>57</v>
      </c>
      <c r="L68" s="72">
        <v>36.6</v>
      </c>
      <c r="M68" s="70">
        <v>494</v>
      </c>
      <c r="N68" s="71">
        <f t="shared" si="8"/>
        <v>35</v>
      </c>
      <c r="O68" s="72">
        <v>66.239999999999995</v>
      </c>
      <c r="P68" s="70">
        <v>317</v>
      </c>
      <c r="Q68" s="71">
        <f t="shared" si="9"/>
        <v>25</v>
      </c>
      <c r="R68" s="72">
        <v>79.290000000000006</v>
      </c>
      <c r="S68" s="70">
        <v>405</v>
      </c>
      <c r="T68" s="71">
        <f t="shared" si="10"/>
        <v>62</v>
      </c>
      <c r="U68" s="72">
        <v>209.15</v>
      </c>
      <c r="V68" s="73">
        <v>405</v>
      </c>
      <c r="W68" s="71">
        <f t="shared" si="11"/>
        <v>62</v>
      </c>
    </row>
    <row r="69" spans="1:23" s="66" customFormat="1" ht="18" customHeight="1">
      <c r="A69" s="67" t="s">
        <v>295</v>
      </c>
      <c r="B69" s="68">
        <v>61.99</v>
      </c>
      <c r="C69" s="69">
        <v>21.58</v>
      </c>
      <c r="D69" s="69">
        <v>52.58</v>
      </c>
      <c r="E69" s="70">
        <v>229</v>
      </c>
      <c r="F69" s="71">
        <f t="shared" si="6"/>
        <v>86</v>
      </c>
      <c r="G69" s="72">
        <v>35.89</v>
      </c>
      <c r="H69" s="69">
        <v>9.1300000000000008</v>
      </c>
      <c r="I69" s="69">
        <v>45.02</v>
      </c>
      <c r="J69" s="70">
        <v>228</v>
      </c>
      <c r="K69" s="71">
        <f t="shared" si="7"/>
        <v>63</v>
      </c>
      <c r="L69" s="72">
        <v>30.97</v>
      </c>
      <c r="M69" s="70">
        <v>230</v>
      </c>
      <c r="N69" s="71">
        <f t="shared" si="8"/>
        <v>70</v>
      </c>
      <c r="O69" s="72">
        <v>59.5</v>
      </c>
      <c r="P69" s="70">
        <v>125</v>
      </c>
      <c r="Q69" s="71">
        <f t="shared" si="9"/>
        <v>50</v>
      </c>
      <c r="R69" s="72">
        <v>82.14</v>
      </c>
      <c r="S69" s="70">
        <v>155</v>
      </c>
      <c r="T69" s="71">
        <f t="shared" si="10"/>
        <v>40</v>
      </c>
      <c r="U69" s="72">
        <v>208.9</v>
      </c>
      <c r="V69" s="73">
        <v>155</v>
      </c>
      <c r="W69" s="71">
        <f t="shared" si="11"/>
        <v>63</v>
      </c>
    </row>
    <row r="70" spans="1:23" s="66" customFormat="1" ht="18" customHeight="1">
      <c r="A70" s="67" t="s">
        <v>151</v>
      </c>
      <c r="B70" s="68">
        <v>59.99</v>
      </c>
      <c r="C70" s="69">
        <v>26.03</v>
      </c>
      <c r="D70" s="69">
        <v>56.02</v>
      </c>
      <c r="E70" s="70">
        <v>212</v>
      </c>
      <c r="F70" s="71">
        <f t="shared" si="6"/>
        <v>57</v>
      </c>
      <c r="G70" s="72">
        <v>35.76</v>
      </c>
      <c r="H70" s="69">
        <v>8.57</v>
      </c>
      <c r="I70" s="69">
        <v>44.33</v>
      </c>
      <c r="J70" s="70">
        <v>210</v>
      </c>
      <c r="K70" s="71">
        <f t="shared" si="7"/>
        <v>70</v>
      </c>
      <c r="L70" s="72">
        <v>34.06</v>
      </c>
      <c r="M70" s="70">
        <v>212</v>
      </c>
      <c r="N70" s="71">
        <f t="shared" si="8"/>
        <v>55</v>
      </c>
      <c r="O70" s="72">
        <v>54.11</v>
      </c>
      <c r="P70" s="70">
        <v>212</v>
      </c>
      <c r="Q70" s="71">
        <f t="shared" si="9"/>
        <v>76</v>
      </c>
      <c r="R70" s="72">
        <v>74.239999999999995</v>
      </c>
      <c r="S70" s="70">
        <v>211</v>
      </c>
      <c r="T70" s="71">
        <f t="shared" si="10"/>
        <v>95</v>
      </c>
      <c r="U70" s="72">
        <v>208.61</v>
      </c>
      <c r="V70" s="73">
        <v>211</v>
      </c>
      <c r="W70" s="71">
        <f t="shared" si="11"/>
        <v>64</v>
      </c>
    </row>
    <row r="71" spans="1:23" s="66" customFormat="1" ht="18" customHeight="1" thickBot="1">
      <c r="A71" s="74" t="s">
        <v>74</v>
      </c>
      <c r="B71" s="75">
        <v>61.15</v>
      </c>
      <c r="C71" s="76">
        <v>21.49</v>
      </c>
      <c r="D71" s="76">
        <v>52.07</v>
      </c>
      <c r="E71" s="77">
        <v>61</v>
      </c>
      <c r="F71" s="78">
        <f t="shared" ref="F71:F102" si="12">RANK(D71,$D$7:$D$150)</f>
        <v>93</v>
      </c>
      <c r="G71" s="79">
        <v>32.79</v>
      </c>
      <c r="H71" s="76">
        <v>6.07</v>
      </c>
      <c r="I71" s="76">
        <v>38.86</v>
      </c>
      <c r="J71" s="77">
        <v>61</v>
      </c>
      <c r="K71" s="78">
        <f t="shared" ref="K71:K102" si="13">RANK(I71,$I$7:$I$150)</f>
        <v>103</v>
      </c>
      <c r="L71" s="79">
        <v>32.880000000000003</v>
      </c>
      <c r="M71" s="77">
        <v>59</v>
      </c>
      <c r="N71" s="78">
        <f t="shared" ref="N71:N102" si="14">RANK(L71,$L$7:$L$150)</f>
        <v>62</v>
      </c>
      <c r="O71" s="79">
        <v>63.67</v>
      </c>
      <c r="P71" s="77">
        <v>38</v>
      </c>
      <c r="Q71" s="78">
        <f t="shared" ref="Q71:Q102" si="15">IFERROR(RANK(O71,$O$7:$O$150),"")</f>
        <v>35</v>
      </c>
      <c r="R71" s="79">
        <v>85.82</v>
      </c>
      <c r="S71" s="77">
        <v>22</v>
      </c>
      <c r="T71" s="78">
        <f t="shared" ref="T71:T102" si="16">IFERROR(RANK(R71,$R$7:$R$150),"")</f>
        <v>27</v>
      </c>
      <c r="U71" s="79">
        <v>208.37</v>
      </c>
      <c r="V71" s="80">
        <v>22</v>
      </c>
      <c r="W71" s="78">
        <f t="shared" ref="W71:W102" si="17">IFERROR(RANK(U71,$U$7:$U$150),"")</f>
        <v>65</v>
      </c>
    </row>
    <row r="72" spans="1:23" s="66" customFormat="1" ht="18" customHeight="1">
      <c r="A72" s="67" t="s">
        <v>87</v>
      </c>
      <c r="B72" s="68">
        <v>61.46</v>
      </c>
      <c r="C72" s="69">
        <v>25.85</v>
      </c>
      <c r="D72" s="69">
        <v>56.59</v>
      </c>
      <c r="E72" s="70">
        <v>428</v>
      </c>
      <c r="F72" s="71">
        <f t="shared" si="12"/>
        <v>54</v>
      </c>
      <c r="G72" s="72">
        <v>35.78</v>
      </c>
      <c r="H72" s="69">
        <v>7.37</v>
      </c>
      <c r="I72" s="69">
        <v>43.15</v>
      </c>
      <c r="J72" s="70">
        <v>421</v>
      </c>
      <c r="K72" s="71">
        <f t="shared" si="13"/>
        <v>75</v>
      </c>
      <c r="L72" s="72">
        <v>29.16</v>
      </c>
      <c r="M72" s="70">
        <v>424</v>
      </c>
      <c r="N72" s="71">
        <f t="shared" si="14"/>
        <v>82</v>
      </c>
      <c r="O72" s="72">
        <v>50.59</v>
      </c>
      <c r="P72" s="70">
        <v>423</v>
      </c>
      <c r="Q72" s="71">
        <f t="shared" si="15"/>
        <v>98</v>
      </c>
      <c r="R72" s="72">
        <v>80.72</v>
      </c>
      <c r="S72" s="70">
        <v>427</v>
      </c>
      <c r="T72" s="71">
        <f t="shared" si="16"/>
        <v>53</v>
      </c>
      <c r="U72" s="72">
        <v>208.24</v>
      </c>
      <c r="V72" s="73">
        <v>427</v>
      </c>
      <c r="W72" s="71">
        <f t="shared" si="17"/>
        <v>66</v>
      </c>
    </row>
    <row r="73" spans="1:23" s="66" customFormat="1" ht="18" customHeight="1">
      <c r="A73" s="67" t="s">
        <v>317</v>
      </c>
      <c r="B73" s="68">
        <v>60.56</v>
      </c>
      <c r="C73" s="69">
        <v>25.67</v>
      </c>
      <c r="D73" s="69">
        <v>55.95</v>
      </c>
      <c r="E73" s="70">
        <v>544</v>
      </c>
      <c r="F73" s="71">
        <f t="shared" si="12"/>
        <v>58</v>
      </c>
      <c r="G73" s="72">
        <v>36.450000000000003</v>
      </c>
      <c r="H73" s="69">
        <v>6.22</v>
      </c>
      <c r="I73" s="69">
        <v>42.67</v>
      </c>
      <c r="J73" s="70">
        <v>562</v>
      </c>
      <c r="K73" s="71">
        <f t="shared" si="13"/>
        <v>80</v>
      </c>
      <c r="L73" s="72">
        <v>35.049999999999997</v>
      </c>
      <c r="M73" s="70">
        <v>553</v>
      </c>
      <c r="N73" s="71">
        <f t="shared" si="14"/>
        <v>43</v>
      </c>
      <c r="O73" s="72">
        <v>57.14</v>
      </c>
      <c r="P73" s="70">
        <v>549</v>
      </c>
      <c r="Q73" s="71">
        <f t="shared" si="15"/>
        <v>59</v>
      </c>
      <c r="R73" s="72">
        <v>76.48</v>
      </c>
      <c r="S73" s="70">
        <v>566</v>
      </c>
      <c r="T73" s="71">
        <f t="shared" si="16"/>
        <v>82</v>
      </c>
      <c r="U73" s="72">
        <v>206.65</v>
      </c>
      <c r="V73" s="73">
        <v>566</v>
      </c>
      <c r="W73" s="71">
        <f t="shared" si="17"/>
        <v>67</v>
      </c>
    </row>
    <row r="74" spans="1:23" s="66" customFormat="1" ht="18" customHeight="1">
      <c r="A74" s="67" t="s">
        <v>103</v>
      </c>
      <c r="B74" s="68">
        <v>58.16</v>
      </c>
      <c r="C74" s="69">
        <v>21.25</v>
      </c>
      <c r="D74" s="69">
        <v>50.33</v>
      </c>
      <c r="E74" s="70">
        <v>331</v>
      </c>
      <c r="F74" s="71">
        <f t="shared" si="12"/>
        <v>105</v>
      </c>
      <c r="G74" s="72">
        <v>36.659999999999997</v>
      </c>
      <c r="H74" s="69">
        <v>8.19</v>
      </c>
      <c r="I74" s="69">
        <v>44.85</v>
      </c>
      <c r="J74" s="70">
        <v>325</v>
      </c>
      <c r="K74" s="71">
        <f t="shared" si="13"/>
        <v>65</v>
      </c>
      <c r="L74" s="72">
        <v>34.200000000000003</v>
      </c>
      <c r="M74" s="70">
        <v>330</v>
      </c>
      <c r="N74" s="71">
        <f t="shared" si="14"/>
        <v>53</v>
      </c>
      <c r="O74" s="72">
        <v>54.99</v>
      </c>
      <c r="P74" s="70">
        <v>328</v>
      </c>
      <c r="Q74" s="71">
        <f t="shared" si="15"/>
        <v>70</v>
      </c>
      <c r="R74" s="72">
        <v>76.88</v>
      </c>
      <c r="S74" s="70">
        <v>326</v>
      </c>
      <c r="T74" s="71">
        <f t="shared" si="16"/>
        <v>76</v>
      </c>
      <c r="U74" s="72">
        <v>206.64</v>
      </c>
      <c r="V74" s="73">
        <v>326</v>
      </c>
      <c r="W74" s="71">
        <f t="shared" si="17"/>
        <v>68</v>
      </c>
    </row>
    <row r="75" spans="1:23" s="66" customFormat="1" ht="18" customHeight="1">
      <c r="A75" s="67" t="s">
        <v>284</v>
      </c>
      <c r="B75" s="68">
        <v>61.01</v>
      </c>
      <c r="C75" s="69">
        <v>31.8</v>
      </c>
      <c r="D75" s="69">
        <v>62.31</v>
      </c>
      <c r="E75" s="70">
        <v>388</v>
      </c>
      <c r="F75" s="71">
        <f t="shared" si="12"/>
        <v>19</v>
      </c>
      <c r="G75" s="72">
        <v>32.630000000000003</v>
      </c>
      <c r="H75" s="69">
        <v>3.83</v>
      </c>
      <c r="I75" s="69">
        <v>36.46</v>
      </c>
      <c r="J75" s="70">
        <v>383</v>
      </c>
      <c r="K75" s="71">
        <f t="shared" si="13"/>
        <v>113</v>
      </c>
      <c r="L75" s="72">
        <v>27.58</v>
      </c>
      <c r="M75" s="70">
        <v>382</v>
      </c>
      <c r="N75" s="71">
        <f t="shared" si="14"/>
        <v>93</v>
      </c>
      <c r="O75" s="72">
        <v>54.9</v>
      </c>
      <c r="P75" s="70">
        <v>197</v>
      </c>
      <c r="Q75" s="71">
        <f t="shared" si="15"/>
        <v>71</v>
      </c>
      <c r="R75" s="72">
        <v>79.5</v>
      </c>
      <c r="S75" s="70">
        <v>355</v>
      </c>
      <c r="T75" s="71">
        <f t="shared" si="16"/>
        <v>60</v>
      </c>
      <c r="U75" s="72">
        <v>205.81</v>
      </c>
      <c r="V75" s="73">
        <v>355</v>
      </c>
      <c r="W75" s="71">
        <f t="shared" si="17"/>
        <v>69</v>
      </c>
    </row>
    <row r="76" spans="1:23" s="66" customFormat="1" ht="18" customHeight="1" thickBot="1">
      <c r="A76" s="74" t="s">
        <v>288</v>
      </c>
      <c r="B76" s="75">
        <v>59.08</v>
      </c>
      <c r="C76" s="76">
        <v>22.5</v>
      </c>
      <c r="D76" s="76">
        <v>52.04</v>
      </c>
      <c r="E76" s="77">
        <v>311</v>
      </c>
      <c r="F76" s="78">
        <f t="shared" si="12"/>
        <v>94</v>
      </c>
      <c r="G76" s="79">
        <v>35.950000000000003</v>
      </c>
      <c r="H76" s="76">
        <v>8.02</v>
      </c>
      <c r="I76" s="76">
        <v>43.97</v>
      </c>
      <c r="J76" s="77">
        <v>310</v>
      </c>
      <c r="K76" s="78">
        <f t="shared" si="13"/>
        <v>71</v>
      </c>
      <c r="L76" s="79">
        <v>30.96</v>
      </c>
      <c r="M76" s="77">
        <v>309</v>
      </c>
      <c r="N76" s="78">
        <f t="shared" si="14"/>
        <v>71</v>
      </c>
      <c r="O76" s="79">
        <v>52.38</v>
      </c>
      <c r="P76" s="77">
        <v>309</v>
      </c>
      <c r="Q76" s="78">
        <f t="shared" si="15"/>
        <v>86</v>
      </c>
      <c r="R76" s="79">
        <v>79.040000000000006</v>
      </c>
      <c r="S76" s="77">
        <v>310</v>
      </c>
      <c r="T76" s="78">
        <f t="shared" si="16"/>
        <v>63</v>
      </c>
      <c r="U76" s="79">
        <v>205.79</v>
      </c>
      <c r="V76" s="80">
        <v>310</v>
      </c>
      <c r="W76" s="78">
        <f t="shared" si="17"/>
        <v>70</v>
      </c>
    </row>
    <row r="77" spans="1:23" s="66" customFormat="1" ht="18" customHeight="1">
      <c r="A77" s="67" t="s">
        <v>92</v>
      </c>
      <c r="B77" s="68">
        <v>60.67</v>
      </c>
      <c r="C77" s="69">
        <v>22.39</v>
      </c>
      <c r="D77" s="69">
        <v>52.72</v>
      </c>
      <c r="E77" s="70">
        <v>108</v>
      </c>
      <c r="F77" s="71">
        <f t="shared" si="12"/>
        <v>84</v>
      </c>
      <c r="G77" s="72">
        <v>35.479999999999997</v>
      </c>
      <c r="H77" s="69">
        <v>9.11</v>
      </c>
      <c r="I77" s="69">
        <v>44.59</v>
      </c>
      <c r="J77" s="70">
        <v>107</v>
      </c>
      <c r="K77" s="71">
        <f t="shared" si="13"/>
        <v>68</v>
      </c>
      <c r="L77" s="72">
        <v>33.85</v>
      </c>
      <c r="M77" s="70">
        <v>105</v>
      </c>
      <c r="N77" s="71">
        <f t="shared" si="14"/>
        <v>56</v>
      </c>
      <c r="O77" s="72">
        <v>59.91</v>
      </c>
      <c r="P77" s="70">
        <v>55</v>
      </c>
      <c r="Q77" s="71">
        <f t="shared" si="15"/>
        <v>46</v>
      </c>
      <c r="R77" s="72">
        <v>75.34</v>
      </c>
      <c r="S77" s="70">
        <v>88</v>
      </c>
      <c r="T77" s="71">
        <f t="shared" si="16"/>
        <v>88</v>
      </c>
      <c r="U77" s="72">
        <v>204.61</v>
      </c>
      <c r="V77" s="73">
        <v>88</v>
      </c>
      <c r="W77" s="71">
        <f t="shared" si="17"/>
        <v>71</v>
      </c>
    </row>
    <row r="78" spans="1:23" s="66" customFormat="1" ht="18" customHeight="1">
      <c r="A78" s="67" t="s">
        <v>320</v>
      </c>
      <c r="B78" s="68">
        <v>61.83</v>
      </c>
      <c r="C78" s="69">
        <v>25.95</v>
      </c>
      <c r="D78" s="69">
        <v>56.87</v>
      </c>
      <c r="E78" s="70">
        <v>267</v>
      </c>
      <c r="F78" s="71">
        <f t="shared" si="12"/>
        <v>50</v>
      </c>
      <c r="G78" s="72">
        <v>35.6</v>
      </c>
      <c r="H78" s="69">
        <v>6.8</v>
      </c>
      <c r="I78" s="69">
        <v>42.39</v>
      </c>
      <c r="J78" s="70">
        <v>266</v>
      </c>
      <c r="K78" s="71">
        <f t="shared" si="13"/>
        <v>83</v>
      </c>
      <c r="L78" s="72">
        <v>29.76</v>
      </c>
      <c r="M78" s="70">
        <v>263</v>
      </c>
      <c r="N78" s="71">
        <f t="shared" si="14"/>
        <v>79</v>
      </c>
      <c r="O78" s="72">
        <v>59.49</v>
      </c>
      <c r="P78" s="70">
        <v>128</v>
      </c>
      <c r="Q78" s="71">
        <f t="shared" si="15"/>
        <v>51</v>
      </c>
      <c r="R78" s="72">
        <v>82.12</v>
      </c>
      <c r="S78" s="70">
        <v>187</v>
      </c>
      <c r="T78" s="71">
        <f t="shared" si="16"/>
        <v>41</v>
      </c>
      <c r="U78" s="72">
        <v>204.48</v>
      </c>
      <c r="V78" s="73">
        <v>187</v>
      </c>
      <c r="W78" s="71">
        <f t="shared" si="17"/>
        <v>72</v>
      </c>
    </row>
    <row r="79" spans="1:23" s="66" customFormat="1" ht="18" customHeight="1">
      <c r="A79" s="67" t="s">
        <v>127</v>
      </c>
      <c r="B79" s="68">
        <v>57.51</v>
      </c>
      <c r="C79" s="69">
        <v>20.55</v>
      </c>
      <c r="D79" s="69">
        <v>49.31</v>
      </c>
      <c r="E79" s="70">
        <v>213</v>
      </c>
      <c r="F79" s="71">
        <f t="shared" si="12"/>
        <v>114</v>
      </c>
      <c r="G79" s="72">
        <v>35.33</v>
      </c>
      <c r="H79" s="69">
        <v>10.5</v>
      </c>
      <c r="I79" s="69">
        <v>45.83</v>
      </c>
      <c r="J79" s="70">
        <v>213</v>
      </c>
      <c r="K79" s="71">
        <f t="shared" si="13"/>
        <v>60</v>
      </c>
      <c r="L79" s="72">
        <v>34.44</v>
      </c>
      <c r="M79" s="70">
        <v>213</v>
      </c>
      <c r="N79" s="71">
        <f t="shared" si="14"/>
        <v>49</v>
      </c>
      <c r="O79" s="72">
        <v>54.78</v>
      </c>
      <c r="P79" s="70">
        <v>213</v>
      </c>
      <c r="Q79" s="71">
        <f t="shared" si="15"/>
        <v>72</v>
      </c>
      <c r="R79" s="72">
        <v>74.86</v>
      </c>
      <c r="S79" s="70">
        <v>213</v>
      </c>
      <c r="T79" s="71">
        <f t="shared" si="16"/>
        <v>91</v>
      </c>
      <c r="U79" s="72">
        <v>204.44</v>
      </c>
      <c r="V79" s="73">
        <v>213</v>
      </c>
      <c r="W79" s="71">
        <f t="shared" si="17"/>
        <v>73</v>
      </c>
    </row>
    <row r="80" spans="1:23" s="66" customFormat="1" ht="18" customHeight="1">
      <c r="A80" s="67" t="s">
        <v>138</v>
      </c>
      <c r="B80" s="68">
        <v>60.3</v>
      </c>
      <c r="C80" s="69">
        <v>28.66</v>
      </c>
      <c r="D80" s="69">
        <v>58.81</v>
      </c>
      <c r="E80" s="70">
        <v>320</v>
      </c>
      <c r="F80" s="71">
        <f t="shared" si="12"/>
        <v>36</v>
      </c>
      <c r="G80" s="72">
        <v>31.7</v>
      </c>
      <c r="H80" s="69">
        <v>9.2799999999999994</v>
      </c>
      <c r="I80" s="69">
        <v>40.99</v>
      </c>
      <c r="J80" s="70">
        <v>317</v>
      </c>
      <c r="K80" s="71">
        <f t="shared" si="13"/>
        <v>90</v>
      </c>
      <c r="L80" s="72">
        <v>27.7</v>
      </c>
      <c r="M80" s="70">
        <v>317</v>
      </c>
      <c r="N80" s="71">
        <f t="shared" si="14"/>
        <v>92</v>
      </c>
      <c r="O80" s="72">
        <v>51.44</v>
      </c>
      <c r="P80" s="70">
        <v>319</v>
      </c>
      <c r="Q80" s="71">
        <f t="shared" si="15"/>
        <v>91</v>
      </c>
      <c r="R80" s="72">
        <v>76.430000000000007</v>
      </c>
      <c r="S80" s="70">
        <v>317</v>
      </c>
      <c r="T80" s="71">
        <f t="shared" si="16"/>
        <v>83</v>
      </c>
      <c r="U80" s="72">
        <v>204.09</v>
      </c>
      <c r="V80" s="73">
        <v>317</v>
      </c>
      <c r="W80" s="71">
        <f t="shared" si="17"/>
        <v>74</v>
      </c>
    </row>
    <row r="81" spans="1:23" s="66" customFormat="1" ht="18" customHeight="1" thickBot="1">
      <c r="A81" s="74" t="s">
        <v>126</v>
      </c>
      <c r="B81" s="75">
        <v>58.88</v>
      </c>
      <c r="C81" s="76">
        <v>29.16</v>
      </c>
      <c r="D81" s="76">
        <v>58.6</v>
      </c>
      <c r="E81" s="77">
        <v>67</v>
      </c>
      <c r="F81" s="78">
        <f t="shared" si="12"/>
        <v>38</v>
      </c>
      <c r="G81" s="79">
        <v>33.909999999999997</v>
      </c>
      <c r="H81" s="76">
        <v>6.23</v>
      </c>
      <c r="I81" s="76">
        <v>40.14</v>
      </c>
      <c r="J81" s="77">
        <v>66</v>
      </c>
      <c r="K81" s="78">
        <f t="shared" si="13"/>
        <v>92</v>
      </c>
      <c r="L81" s="79">
        <v>28.06</v>
      </c>
      <c r="M81" s="77">
        <v>66</v>
      </c>
      <c r="N81" s="78">
        <f t="shared" si="14"/>
        <v>90</v>
      </c>
      <c r="O81" s="79">
        <v>49.16</v>
      </c>
      <c r="P81" s="77">
        <v>66</v>
      </c>
      <c r="Q81" s="78">
        <f t="shared" si="15"/>
        <v>105</v>
      </c>
      <c r="R81" s="79">
        <v>76.209999999999994</v>
      </c>
      <c r="S81" s="77">
        <v>66</v>
      </c>
      <c r="T81" s="78">
        <f t="shared" si="16"/>
        <v>84</v>
      </c>
      <c r="U81" s="79">
        <v>203.49</v>
      </c>
      <c r="V81" s="80">
        <v>66</v>
      </c>
      <c r="W81" s="78">
        <f t="shared" si="17"/>
        <v>75</v>
      </c>
    </row>
    <row r="82" spans="1:23" s="66" customFormat="1" ht="18" customHeight="1">
      <c r="A82" s="67" t="s">
        <v>157</v>
      </c>
      <c r="B82" s="68">
        <v>58.36</v>
      </c>
      <c r="C82" s="69">
        <v>24.1</v>
      </c>
      <c r="D82" s="69">
        <v>53.28</v>
      </c>
      <c r="E82" s="70">
        <v>154</v>
      </c>
      <c r="F82" s="71">
        <f t="shared" si="12"/>
        <v>80</v>
      </c>
      <c r="G82" s="72">
        <v>33.15</v>
      </c>
      <c r="H82" s="69">
        <v>7.72</v>
      </c>
      <c r="I82" s="69">
        <v>40.869999999999997</v>
      </c>
      <c r="J82" s="70">
        <v>155</v>
      </c>
      <c r="K82" s="71">
        <f t="shared" si="13"/>
        <v>91</v>
      </c>
      <c r="L82" s="72">
        <v>30.53</v>
      </c>
      <c r="M82" s="70">
        <v>156</v>
      </c>
      <c r="N82" s="71">
        <f t="shared" si="14"/>
        <v>75</v>
      </c>
      <c r="O82" s="72">
        <v>52.94</v>
      </c>
      <c r="P82" s="70">
        <v>156</v>
      </c>
      <c r="Q82" s="71">
        <f t="shared" si="15"/>
        <v>84</v>
      </c>
      <c r="R82" s="72">
        <v>77.69</v>
      </c>
      <c r="S82" s="70">
        <v>155</v>
      </c>
      <c r="T82" s="71">
        <f t="shared" si="16"/>
        <v>68</v>
      </c>
      <c r="U82" s="72">
        <v>201.97</v>
      </c>
      <c r="V82" s="73">
        <v>155</v>
      </c>
      <c r="W82" s="71">
        <f t="shared" si="17"/>
        <v>76</v>
      </c>
    </row>
    <row r="83" spans="1:23" s="66" customFormat="1" ht="18" customHeight="1">
      <c r="A83" s="67" t="s">
        <v>80</v>
      </c>
      <c r="B83" s="68">
        <v>55.48</v>
      </c>
      <c r="C83" s="69">
        <v>24.52</v>
      </c>
      <c r="D83" s="69">
        <v>52.26</v>
      </c>
      <c r="E83" s="70">
        <v>239</v>
      </c>
      <c r="F83" s="71">
        <f t="shared" si="12"/>
        <v>90</v>
      </c>
      <c r="G83" s="72">
        <v>35.06</v>
      </c>
      <c r="H83" s="69">
        <v>7.72</v>
      </c>
      <c r="I83" s="69">
        <v>42.78</v>
      </c>
      <c r="J83" s="70">
        <v>234</v>
      </c>
      <c r="K83" s="71">
        <f t="shared" si="13"/>
        <v>79</v>
      </c>
      <c r="L83" s="72">
        <v>34.24</v>
      </c>
      <c r="M83" s="70">
        <v>238</v>
      </c>
      <c r="N83" s="71">
        <f t="shared" si="14"/>
        <v>52</v>
      </c>
      <c r="O83" s="72">
        <v>53.24</v>
      </c>
      <c r="P83" s="70">
        <v>237</v>
      </c>
      <c r="Q83" s="71">
        <f t="shared" si="15"/>
        <v>83</v>
      </c>
      <c r="R83" s="72">
        <v>72.790000000000006</v>
      </c>
      <c r="S83" s="70">
        <v>234</v>
      </c>
      <c r="T83" s="71">
        <f t="shared" si="16"/>
        <v>108</v>
      </c>
      <c r="U83" s="72">
        <v>201.89</v>
      </c>
      <c r="V83" s="73">
        <v>234</v>
      </c>
      <c r="W83" s="71">
        <f t="shared" si="17"/>
        <v>77</v>
      </c>
    </row>
    <row r="84" spans="1:23" s="66" customFormat="1" ht="18" customHeight="1">
      <c r="A84" s="67" t="s">
        <v>125</v>
      </c>
      <c r="B84" s="68">
        <v>60.69</v>
      </c>
      <c r="C84" s="69">
        <v>26.41</v>
      </c>
      <c r="D84" s="69">
        <v>56.76</v>
      </c>
      <c r="E84" s="70">
        <v>97</v>
      </c>
      <c r="F84" s="71">
        <f t="shared" si="12"/>
        <v>51</v>
      </c>
      <c r="G84" s="72">
        <v>30.86</v>
      </c>
      <c r="H84" s="69">
        <v>5.9</v>
      </c>
      <c r="I84" s="69">
        <v>36.76</v>
      </c>
      <c r="J84" s="70">
        <v>97</v>
      </c>
      <c r="K84" s="71">
        <f t="shared" si="13"/>
        <v>110</v>
      </c>
      <c r="L84" s="72">
        <v>26.65</v>
      </c>
      <c r="M84" s="70">
        <v>96</v>
      </c>
      <c r="N84" s="71">
        <f t="shared" si="14"/>
        <v>98</v>
      </c>
      <c r="O84" s="72">
        <v>50.79</v>
      </c>
      <c r="P84" s="70">
        <v>97</v>
      </c>
      <c r="Q84" s="71">
        <f t="shared" si="15"/>
        <v>94</v>
      </c>
      <c r="R84" s="72">
        <v>81.510000000000005</v>
      </c>
      <c r="S84" s="70">
        <v>97</v>
      </c>
      <c r="T84" s="71">
        <f t="shared" si="16"/>
        <v>46</v>
      </c>
      <c r="U84" s="72">
        <v>201.39</v>
      </c>
      <c r="V84" s="73">
        <v>97</v>
      </c>
      <c r="W84" s="71">
        <f t="shared" si="17"/>
        <v>78</v>
      </c>
    </row>
    <row r="85" spans="1:23" s="66" customFormat="1" ht="18" customHeight="1">
      <c r="A85" s="83" t="s">
        <v>97</v>
      </c>
      <c r="B85" s="84">
        <v>60.06</v>
      </c>
      <c r="C85" s="85">
        <v>27.32</v>
      </c>
      <c r="D85" s="85">
        <v>57.35</v>
      </c>
      <c r="E85" s="86">
        <v>141</v>
      </c>
      <c r="F85" s="87">
        <f t="shared" si="12"/>
        <v>45</v>
      </c>
      <c r="G85" s="88">
        <v>30.79</v>
      </c>
      <c r="H85" s="85">
        <v>6.23</v>
      </c>
      <c r="I85" s="85">
        <v>37.020000000000003</v>
      </c>
      <c r="J85" s="86">
        <v>140</v>
      </c>
      <c r="K85" s="87">
        <f t="shared" si="13"/>
        <v>109</v>
      </c>
      <c r="L85" s="88">
        <v>29.39</v>
      </c>
      <c r="M85" s="86">
        <v>141</v>
      </c>
      <c r="N85" s="87">
        <f t="shared" si="14"/>
        <v>80</v>
      </c>
      <c r="O85" s="88">
        <v>63.91</v>
      </c>
      <c r="P85" s="86">
        <v>70</v>
      </c>
      <c r="Q85" s="87">
        <f t="shared" si="15"/>
        <v>34</v>
      </c>
      <c r="R85" s="88">
        <v>78.78</v>
      </c>
      <c r="S85" s="86">
        <v>98</v>
      </c>
      <c r="T85" s="87">
        <f t="shared" si="16"/>
        <v>64</v>
      </c>
      <c r="U85" s="88">
        <v>201.05</v>
      </c>
      <c r="V85" s="89">
        <v>98</v>
      </c>
      <c r="W85" s="87">
        <f t="shared" si="17"/>
        <v>79</v>
      </c>
    </row>
    <row r="86" spans="1:23" s="66" customFormat="1" ht="18" customHeight="1" thickBot="1">
      <c r="A86" s="74" t="s">
        <v>300</v>
      </c>
      <c r="B86" s="75">
        <v>60.77</v>
      </c>
      <c r="C86" s="76">
        <v>22.7</v>
      </c>
      <c r="D86" s="76">
        <v>53.09</v>
      </c>
      <c r="E86" s="77">
        <v>175</v>
      </c>
      <c r="F86" s="78">
        <f t="shared" si="12"/>
        <v>81</v>
      </c>
      <c r="G86" s="79">
        <v>31.22</v>
      </c>
      <c r="H86" s="76">
        <v>11.36</v>
      </c>
      <c r="I86" s="76">
        <v>42.59</v>
      </c>
      <c r="J86" s="77">
        <v>174</v>
      </c>
      <c r="K86" s="78">
        <f t="shared" si="13"/>
        <v>81</v>
      </c>
      <c r="L86" s="79">
        <v>29.26</v>
      </c>
      <c r="M86" s="77">
        <v>172</v>
      </c>
      <c r="N86" s="78">
        <f t="shared" si="14"/>
        <v>81</v>
      </c>
      <c r="O86" s="79">
        <v>53.42</v>
      </c>
      <c r="P86" s="77">
        <v>172</v>
      </c>
      <c r="Q86" s="78">
        <f t="shared" si="15"/>
        <v>81</v>
      </c>
      <c r="R86" s="79">
        <v>76.67</v>
      </c>
      <c r="S86" s="77">
        <v>173</v>
      </c>
      <c r="T86" s="78">
        <f t="shared" si="16"/>
        <v>80</v>
      </c>
      <c r="U86" s="79">
        <v>200.94</v>
      </c>
      <c r="V86" s="80">
        <v>173</v>
      </c>
      <c r="W86" s="78">
        <f t="shared" si="17"/>
        <v>80</v>
      </c>
    </row>
    <row r="87" spans="1:23" s="66" customFormat="1" ht="18" customHeight="1">
      <c r="A87" s="67" t="s">
        <v>85</v>
      </c>
      <c r="B87" s="68">
        <v>60.44</v>
      </c>
      <c r="C87" s="69">
        <v>23.91</v>
      </c>
      <c r="D87" s="69">
        <v>54.13</v>
      </c>
      <c r="E87" s="70">
        <v>394</v>
      </c>
      <c r="F87" s="71">
        <f t="shared" si="12"/>
        <v>73</v>
      </c>
      <c r="G87" s="72">
        <v>32.729999999999997</v>
      </c>
      <c r="H87" s="69">
        <v>7.37</v>
      </c>
      <c r="I87" s="69">
        <v>40.1</v>
      </c>
      <c r="J87" s="70">
        <v>392</v>
      </c>
      <c r="K87" s="71">
        <f t="shared" si="13"/>
        <v>94</v>
      </c>
      <c r="L87" s="72">
        <v>28.14</v>
      </c>
      <c r="M87" s="70">
        <v>391</v>
      </c>
      <c r="N87" s="71">
        <f t="shared" si="14"/>
        <v>89</v>
      </c>
      <c r="O87" s="72">
        <v>52.8</v>
      </c>
      <c r="P87" s="70">
        <v>383</v>
      </c>
      <c r="Q87" s="71">
        <f t="shared" si="15"/>
        <v>85</v>
      </c>
      <c r="R87" s="72">
        <v>76.88</v>
      </c>
      <c r="S87" s="70">
        <v>386</v>
      </c>
      <c r="T87" s="71">
        <f t="shared" si="16"/>
        <v>76</v>
      </c>
      <c r="U87" s="72">
        <v>199.27</v>
      </c>
      <c r="V87" s="73">
        <v>386</v>
      </c>
      <c r="W87" s="71">
        <f t="shared" si="17"/>
        <v>81</v>
      </c>
    </row>
    <row r="88" spans="1:23" s="66" customFormat="1" ht="18" customHeight="1">
      <c r="A88" s="67" t="s">
        <v>147</v>
      </c>
      <c r="B88" s="68">
        <v>59.03</v>
      </c>
      <c r="C88" s="69">
        <v>27.2</v>
      </c>
      <c r="D88" s="69">
        <v>56.71</v>
      </c>
      <c r="E88" s="70">
        <v>171</v>
      </c>
      <c r="F88" s="71">
        <f t="shared" si="12"/>
        <v>53</v>
      </c>
      <c r="G88" s="72">
        <v>30.4</v>
      </c>
      <c r="H88" s="69">
        <v>6.99</v>
      </c>
      <c r="I88" s="69">
        <v>37.39</v>
      </c>
      <c r="J88" s="70">
        <v>170</v>
      </c>
      <c r="K88" s="71">
        <f t="shared" si="13"/>
        <v>107</v>
      </c>
      <c r="L88" s="72">
        <v>30.62</v>
      </c>
      <c r="M88" s="70">
        <v>170</v>
      </c>
      <c r="N88" s="71">
        <f t="shared" si="14"/>
        <v>73</v>
      </c>
      <c r="O88" s="72">
        <v>53.36</v>
      </c>
      <c r="P88" s="70">
        <v>169</v>
      </c>
      <c r="Q88" s="71">
        <f t="shared" si="15"/>
        <v>82</v>
      </c>
      <c r="R88" s="72">
        <v>74.14</v>
      </c>
      <c r="S88" s="70">
        <v>169</v>
      </c>
      <c r="T88" s="71">
        <f t="shared" si="16"/>
        <v>96</v>
      </c>
      <c r="U88" s="72">
        <v>199.13</v>
      </c>
      <c r="V88" s="73">
        <v>169</v>
      </c>
      <c r="W88" s="71">
        <f t="shared" si="17"/>
        <v>82</v>
      </c>
    </row>
    <row r="89" spans="1:23" s="66" customFormat="1" ht="18" customHeight="1">
      <c r="A89" s="67" t="s">
        <v>93</v>
      </c>
      <c r="B89" s="68">
        <v>56.47</v>
      </c>
      <c r="C89" s="69">
        <v>27.14</v>
      </c>
      <c r="D89" s="69">
        <v>55.37</v>
      </c>
      <c r="E89" s="70">
        <v>96</v>
      </c>
      <c r="F89" s="71">
        <f t="shared" si="12"/>
        <v>61</v>
      </c>
      <c r="G89" s="72">
        <v>32.31</v>
      </c>
      <c r="H89" s="69">
        <v>9.83</v>
      </c>
      <c r="I89" s="69">
        <v>42.14</v>
      </c>
      <c r="J89" s="70">
        <v>96</v>
      </c>
      <c r="K89" s="71">
        <f t="shared" si="13"/>
        <v>86</v>
      </c>
      <c r="L89" s="72">
        <v>27.29</v>
      </c>
      <c r="M89" s="70">
        <v>96</v>
      </c>
      <c r="N89" s="71">
        <f t="shared" si="14"/>
        <v>95</v>
      </c>
      <c r="O89" s="72">
        <v>50.1</v>
      </c>
      <c r="P89" s="70">
        <v>96</v>
      </c>
      <c r="Q89" s="71">
        <f t="shared" si="15"/>
        <v>102</v>
      </c>
      <c r="R89" s="72">
        <v>73.98</v>
      </c>
      <c r="S89" s="70">
        <v>96</v>
      </c>
      <c r="T89" s="71">
        <f t="shared" si="16"/>
        <v>97</v>
      </c>
      <c r="U89" s="72">
        <v>198.78</v>
      </c>
      <c r="V89" s="73">
        <v>96</v>
      </c>
      <c r="W89" s="71">
        <f t="shared" si="17"/>
        <v>83</v>
      </c>
    </row>
    <row r="90" spans="1:23" s="66" customFormat="1" ht="18" customHeight="1">
      <c r="A90" s="67" t="s">
        <v>123</v>
      </c>
      <c r="B90" s="68">
        <v>57.81</v>
      </c>
      <c r="C90" s="69">
        <v>23.41</v>
      </c>
      <c r="D90" s="69">
        <v>52.31</v>
      </c>
      <c r="E90" s="70">
        <v>136</v>
      </c>
      <c r="F90" s="71">
        <f t="shared" si="12"/>
        <v>88</v>
      </c>
      <c r="G90" s="72">
        <v>33.61</v>
      </c>
      <c r="H90" s="69">
        <v>9.9</v>
      </c>
      <c r="I90" s="69">
        <v>43.51</v>
      </c>
      <c r="J90" s="70">
        <v>136</v>
      </c>
      <c r="K90" s="71">
        <f t="shared" si="13"/>
        <v>73</v>
      </c>
      <c r="L90" s="72">
        <v>28.36</v>
      </c>
      <c r="M90" s="70">
        <v>135</v>
      </c>
      <c r="N90" s="71">
        <f t="shared" si="14"/>
        <v>87</v>
      </c>
      <c r="O90" s="72">
        <v>50.14</v>
      </c>
      <c r="P90" s="70">
        <v>135</v>
      </c>
      <c r="Q90" s="71">
        <f t="shared" si="15"/>
        <v>101</v>
      </c>
      <c r="R90" s="72">
        <v>73.91</v>
      </c>
      <c r="S90" s="70">
        <v>136</v>
      </c>
      <c r="T90" s="71">
        <f t="shared" si="16"/>
        <v>98</v>
      </c>
      <c r="U90" s="72">
        <v>197.88</v>
      </c>
      <c r="V90" s="73">
        <v>136</v>
      </c>
      <c r="W90" s="71">
        <f t="shared" si="17"/>
        <v>84</v>
      </c>
    </row>
    <row r="91" spans="1:23" s="66" customFormat="1" ht="18" customHeight="1" thickBot="1">
      <c r="A91" s="74" t="s">
        <v>73</v>
      </c>
      <c r="B91" s="75">
        <v>60.82</v>
      </c>
      <c r="C91" s="76">
        <v>21.68</v>
      </c>
      <c r="D91" s="76">
        <v>52.09</v>
      </c>
      <c r="E91" s="77">
        <v>320</v>
      </c>
      <c r="F91" s="78">
        <f t="shared" si="12"/>
        <v>92</v>
      </c>
      <c r="G91" s="79">
        <v>33.78</v>
      </c>
      <c r="H91" s="76">
        <v>7.97</v>
      </c>
      <c r="I91" s="76">
        <v>41.75</v>
      </c>
      <c r="J91" s="77">
        <v>317</v>
      </c>
      <c r="K91" s="78">
        <f t="shared" si="13"/>
        <v>88</v>
      </c>
      <c r="L91" s="79">
        <v>28.82</v>
      </c>
      <c r="M91" s="77">
        <v>307</v>
      </c>
      <c r="N91" s="78">
        <f t="shared" si="14"/>
        <v>85</v>
      </c>
      <c r="O91" s="79">
        <v>48.58</v>
      </c>
      <c r="P91" s="77">
        <v>278</v>
      </c>
      <c r="Q91" s="78">
        <f t="shared" si="15"/>
        <v>107</v>
      </c>
      <c r="R91" s="79">
        <v>76.72</v>
      </c>
      <c r="S91" s="77">
        <v>317</v>
      </c>
      <c r="T91" s="78">
        <f t="shared" si="16"/>
        <v>78</v>
      </c>
      <c r="U91" s="79">
        <v>197.41</v>
      </c>
      <c r="V91" s="80">
        <v>317</v>
      </c>
      <c r="W91" s="78">
        <f t="shared" si="17"/>
        <v>85</v>
      </c>
    </row>
    <row r="92" spans="1:23" s="66" customFormat="1" ht="18" customHeight="1">
      <c r="A92" s="67" t="s">
        <v>313</v>
      </c>
      <c r="B92" s="68">
        <v>59.92</v>
      </c>
      <c r="C92" s="69">
        <v>20.84</v>
      </c>
      <c r="D92" s="69">
        <v>50.79</v>
      </c>
      <c r="E92" s="70">
        <v>146</v>
      </c>
      <c r="F92" s="71">
        <f t="shared" si="12"/>
        <v>100</v>
      </c>
      <c r="G92" s="72">
        <v>35.64</v>
      </c>
      <c r="H92" s="69">
        <v>6.88</v>
      </c>
      <c r="I92" s="69">
        <v>42.52</v>
      </c>
      <c r="J92" s="70">
        <v>146</v>
      </c>
      <c r="K92" s="71">
        <f t="shared" si="13"/>
        <v>82</v>
      </c>
      <c r="L92" s="72">
        <v>31.53</v>
      </c>
      <c r="M92" s="70">
        <v>145</v>
      </c>
      <c r="N92" s="71">
        <f t="shared" si="14"/>
        <v>67</v>
      </c>
      <c r="O92" s="72">
        <v>50.35</v>
      </c>
      <c r="P92" s="70">
        <v>145</v>
      </c>
      <c r="Q92" s="71">
        <f t="shared" si="15"/>
        <v>99</v>
      </c>
      <c r="R92" s="72">
        <v>71.66</v>
      </c>
      <c r="S92" s="70">
        <v>146</v>
      </c>
      <c r="T92" s="71">
        <f t="shared" si="16"/>
        <v>113</v>
      </c>
      <c r="U92" s="72">
        <v>196.29</v>
      </c>
      <c r="V92" s="73">
        <v>146</v>
      </c>
      <c r="W92" s="71">
        <f t="shared" si="17"/>
        <v>86</v>
      </c>
    </row>
    <row r="93" spans="1:23" s="66" customFormat="1" ht="18" customHeight="1">
      <c r="A93" s="67" t="s">
        <v>146</v>
      </c>
      <c r="B93" s="68">
        <v>57.59</v>
      </c>
      <c r="C93" s="69">
        <v>24.96</v>
      </c>
      <c r="D93" s="69">
        <v>53.76</v>
      </c>
      <c r="E93" s="70">
        <v>609</v>
      </c>
      <c r="F93" s="71">
        <f t="shared" si="12"/>
        <v>76</v>
      </c>
      <c r="G93" s="72">
        <v>36.31</v>
      </c>
      <c r="H93" s="69">
        <v>7.63</v>
      </c>
      <c r="I93" s="69">
        <v>43.93</v>
      </c>
      <c r="J93" s="70">
        <v>599</v>
      </c>
      <c r="K93" s="71">
        <f t="shared" si="13"/>
        <v>72</v>
      </c>
      <c r="L93" s="72">
        <v>32</v>
      </c>
      <c r="M93" s="70">
        <v>605</v>
      </c>
      <c r="N93" s="71">
        <f t="shared" si="14"/>
        <v>65</v>
      </c>
      <c r="O93" s="72">
        <v>55.85</v>
      </c>
      <c r="P93" s="70">
        <v>430</v>
      </c>
      <c r="Q93" s="71">
        <f t="shared" si="15"/>
        <v>67</v>
      </c>
      <c r="R93" s="72">
        <v>72.87</v>
      </c>
      <c r="S93" s="70">
        <v>486</v>
      </c>
      <c r="T93" s="71">
        <f t="shared" si="16"/>
        <v>107</v>
      </c>
      <c r="U93" s="72">
        <v>195.34</v>
      </c>
      <c r="V93" s="73">
        <v>486</v>
      </c>
      <c r="W93" s="71">
        <f t="shared" si="17"/>
        <v>87</v>
      </c>
    </row>
    <row r="94" spans="1:23" s="66" customFormat="1" ht="18" customHeight="1">
      <c r="A94" s="67" t="s">
        <v>86</v>
      </c>
      <c r="B94" s="68">
        <v>58.31</v>
      </c>
      <c r="C94" s="69">
        <v>25.56</v>
      </c>
      <c r="D94" s="69">
        <v>54.71</v>
      </c>
      <c r="E94" s="70">
        <v>432</v>
      </c>
      <c r="F94" s="71">
        <f t="shared" si="12"/>
        <v>66</v>
      </c>
      <c r="G94" s="72">
        <v>32.5</v>
      </c>
      <c r="H94" s="69">
        <v>6.67</v>
      </c>
      <c r="I94" s="69">
        <v>39.17</v>
      </c>
      <c r="J94" s="70">
        <v>425</v>
      </c>
      <c r="K94" s="71">
        <f t="shared" si="13"/>
        <v>102</v>
      </c>
      <c r="L94" s="72">
        <v>27.43</v>
      </c>
      <c r="M94" s="70">
        <v>423</v>
      </c>
      <c r="N94" s="71">
        <f t="shared" si="14"/>
        <v>94</v>
      </c>
      <c r="O94" s="72">
        <v>50.6</v>
      </c>
      <c r="P94" s="70">
        <v>419</v>
      </c>
      <c r="Q94" s="71">
        <f t="shared" si="15"/>
        <v>97</v>
      </c>
      <c r="R94" s="72">
        <v>73.5</v>
      </c>
      <c r="S94" s="70">
        <v>429</v>
      </c>
      <c r="T94" s="71">
        <f t="shared" si="16"/>
        <v>101</v>
      </c>
      <c r="U94" s="72">
        <v>194.16</v>
      </c>
      <c r="V94" s="73">
        <v>429</v>
      </c>
      <c r="W94" s="71">
        <f t="shared" si="17"/>
        <v>88</v>
      </c>
    </row>
    <row r="95" spans="1:23" s="66" customFormat="1" ht="18" customHeight="1">
      <c r="A95" s="67" t="s">
        <v>318</v>
      </c>
      <c r="B95" s="68">
        <v>56.74</v>
      </c>
      <c r="C95" s="69">
        <v>24.31</v>
      </c>
      <c r="D95" s="69">
        <v>52.68</v>
      </c>
      <c r="E95" s="70">
        <v>461</v>
      </c>
      <c r="F95" s="71">
        <f t="shared" si="12"/>
        <v>85</v>
      </c>
      <c r="G95" s="72">
        <v>33.14</v>
      </c>
      <c r="H95" s="69">
        <v>6.59</v>
      </c>
      <c r="I95" s="69">
        <v>39.72</v>
      </c>
      <c r="J95" s="70">
        <v>458</v>
      </c>
      <c r="K95" s="71">
        <f t="shared" si="13"/>
        <v>99</v>
      </c>
      <c r="L95" s="72">
        <v>25.07</v>
      </c>
      <c r="M95" s="70">
        <v>449</v>
      </c>
      <c r="N95" s="71">
        <f t="shared" si="14"/>
        <v>107</v>
      </c>
      <c r="O95" s="72">
        <v>49.99</v>
      </c>
      <c r="P95" s="70">
        <v>450</v>
      </c>
      <c r="Q95" s="71">
        <f t="shared" si="15"/>
        <v>103</v>
      </c>
      <c r="R95" s="72">
        <v>76.709999999999994</v>
      </c>
      <c r="S95" s="70">
        <v>456</v>
      </c>
      <c r="T95" s="71">
        <f t="shared" si="16"/>
        <v>79</v>
      </c>
      <c r="U95" s="72">
        <v>193.87</v>
      </c>
      <c r="V95" s="73">
        <v>456</v>
      </c>
      <c r="W95" s="71">
        <f t="shared" si="17"/>
        <v>89</v>
      </c>
    </row>
    <row r="96" spans="1:23" s="66" customFormat="1" ht="18" customHeight="1" thickBot="1">
      <c r="A96" s="74" t="s">
        <v>324</v>
      </c>
      <c r="B96" s="75">
        <v>60.91</v>
      </c>
      <c r="C96" s="76">
        <v>23.22</v>
      </c>
      <c r="D96" s="76">
        <v>53.67</v>
      </c>
      <c r="E96" s="77">
        <v>32</v>
      </c>
      <c r="F96" s="78">
        <f t="shared" si="12"/>
        <v>77</v>
      </c>
      <c r="G96" s="79">
        <v>32.450000000000003</v>
      </c>
      <c r="H96" s="76">
        <v>7.6</v>
      </c>
      <c r="I96" s="76">
        <v>40.049999999999997</v>
      </c>
      <c r="J96" s="77">
        <v>31</v>
      </c>
      <c r="K96" s="78">
        <f t="shared" si="13"/>
        <v>95</v>
      </c>
      <c r="L96" s="79">
        <v>15.88</v>
      </c>
      <c r="M96" s="77">
        <v>32</v>
      </c>
      <c r="N96" s="78">
        <f t="shared" si="14"/>
        <v>131</v>
      </c>
      <c r="O96" s="79"/>
      <c r="P96" s="77"/>
      <c r="Q96" s="78" t="str">
        <f t="shared" si="15"/>
        <v/>
      </c>
      <c r="R96" s="79">
        <v>82.32</v>
      </c>
      <c r="S96" s="77">
        <v>31</v>
      </c>
      <c r="T96" s="78">
        <f t="shared" si="16"/>
        <v>38</v>
      </c>
      <c r="U96" s="79">
        <v>193.23</v>
      </c>
      <c r="V96" s="80">
        <v>31</v>
      </c>
      <c r="W96" s="78">
        <f t="shared" si="17"/>
        <v>90</v>
      </c>
    </row>
    <row r="97" spans="1:23" s="66" customFormat="1" ht="18" customHeight="1">
      <c r="A97" s="67" t="s">
        <v>91</v>
      </c>
      <c r="B97" s="68">
        <v>60.55</v>
      </c>
      <c r="C97" s="69">
        <v>19.86</v>
      </c>
      <c r="D97" s="69">
        <v>50.14</v>
      </c>
      <c r="E97" s="70">
        <v>247</v>
      </c>
      <c r="F97" s="71">
        <f t="shared" si="12"/>
        <v>107</v>
      </c>
      <c r="G97" s="72">
        <v>33.46</v>
      </c>
      <c r="H97" s="69">
        <v>6.52</v>
      </c>
      <c r="I97" s="69">
        <v>39.97</v>
      </c>
      <c r="J97" s="70">
        <v>246</v>
      </c>
      <c r="K97" s="71">
        <f t="shared" si="13"/>
        <v>97</v>
      </c>
      <c r="L97" s="72">
        <v>29.95</v>
      </c>
      <c r="M97" s="70">
        <v>245</v>
      </c>
      <c r="N97" s="71">
        <f t="shared" si="14"/>
        <v>78</v>
      </c>
      <c r="O97" s="72">
        <v>50.88</v>
      </c>
      <c r="P97" s="70">
        <v>244</v>
      </c>
      <c r="Q97" s="71">
        <f t="shared" si="15"/>
        <v>93</v>
      </c>
      <c r="R97" s="72">
        <v>72.959999999999994</v>
      </c>
      <c r="S97" s="70">
        <v>245</v>
      </c>
      <c r="T97" s="71">
        <f t="shared" si="16"/>
        <v>106</v>
      </c>
      <c r="U97" s="72">
        <v>193.09</v>
      </c>
      <c r="V97" s="73">
        <v>245</v>
      </c>
      <c r="W97" s="71">
        <f t="shared" si="17"/>
        <v>91</v>
      </c>
    </row>
    <row r="98" spans="1:23" s="66" customFormat="1" ht="18" customHeight="1">
      <c r="A98" s="67" t="s">
        <v>68</v>
      </c>
      <c r="B98" s="68">
        <v>59.74</v>
      </c>
      <c r="C98" s="69">
        <v>24.41</v>
      </c>
      <c r="D98" s="69">
        <v>54.28</v>
      </c>
      <c r="E98" s="70">
        <v>211</v>
      </c>
      <c r="F98" s="71">
        <f t="shared" si="12"/>
        <v>71</v>
      </c>
      <c r="G98" s="72">
        <v>33.89</v>
      </c>
      <c r="H98" s="69">
        <v>6.16</v>
      </c>
      <c r="I98" s="69">
        <v>40.049999999999997</v>
      </c>
      <c r="J98" s="70">
        <v>211</v>
      </c>
      <c r="K98" s="71">
        <f t="shared" si="13"/>
        <v>95</v>
      </c>
      <c r="L98" s="72">
        <v>28.15</v>
      </c>
      <c r="M98" s="70">
        <v>211</v>
      </c>
      <c r="N98" s="71">
        <f t="shared" si="14"/>
        <v>88</v>
      </c>
      <c r="O98" s="72">
        <v>65.67</v>
      </c>
      <c r="P98" s="70">
        <v>73</v>
      </c>
      <c r="Q98" s="71">
        <f t="shared" si="15"/>
        <v>27</v>
      </c>
      <c r="R98" s="72">
        <v>77.48</v>
      </c>
      <c r="S98" s="70">
        <v>158</v>
      </c>
      <c r="T98" s="71">
        <f t="shared" si="16"/>
        <v>70</v>
      </c>
      <c r="U98" s="72">
        <v>192.76</v>
      </c>
      <c r="V98" s="73">
        <v>158</v>
      </c>
      <c r="W98" s="71">
        <f t="shared" si="17"/>
        <v>92</v>
      </c>
    </row>
    <row r="99" spans="1:23" s="66" customFormat="1" ht="18" customHeight="1">
      <c r="A99" s="67" t="s">
        <v>113</v>
      </c>
      <c r="B99" s="68">
        <v>54.61</v>
      </c>
      <c r="C99" s="69">
        <v>21.56</v>
      </c>
      <c r="D99" s="69">
        <v>48.86</v>
      </c>
      <c r="E99" s="70">
        <v>281</v>
      </c>
      <c r="F99" s="71">
        <f t="shared" si="12"/>
        <v>119</v>
      </c>
      <c r="G99" s="72">
        <v>37.93</v>
      </c>
      <c r="H99" s="69">
        <v>7.94</v>
      </c>
      <c r="I99" s="69">
        <v>45.88</v>
      </c>
      <c r="J99" s="70">
        <v>280</v>
      </c>
      <c r="K99" s="71">
        <f t="shared" si="13"/>
        <v>59</v>
      </c>
      <c r="L99" s="72">
        <v>30.19</v>
      </c>
      <c r="M99" s="70">
        <v>275</v>
      </c>
      <c r="N99" s="71">
        <f t="shared" si="14"/>
        <v>76</v>
      </c>
      <c r="O99" s="72">
        <v>51.61</v>
      </c>
      <c r="P99" s="70">
        <v>273</v>
      </c>
      <c r="Q99" s="71">
        <f t="shared" si="15"/>
        <v>90</v>
      </c>
      <c r="R99" s="72">
        <v>68.290000000000006</v>
      </c>
      <c r="S99" s="70">
        <v>281</v>
      </c>
      <c r="T99" s="71">
        <f t="shared" si="16"/>
        <v>123</v>
      </c>
      <c r="U99" s="72">
        <v>192.22</v>
      </c>
      <c r="V99" s="73">
        <v>281</v>
      </c>
      <c r="W99" s="71">
        <f t="shared" si="17"/>
        <v>93</v>
      </c>
    </row>
    <row r="100" spans="1:23" s="66" customFormat="1" ht="18" customHeight="1">
      <c r="A100" s="67" t="s">
        <v>98</v>
      </c>
      <c r="B100" s="68">
        <v>57.1</v>
      </c>
      <c r="C100" s="69">
        <v>23.22</v>
      </c>
      <c r="D100" s="69">
        <v>51.77</v>
      </c>
      <c r="E100" s="70">
        <v>69</v>
      </c>
      <c r="F100" s="71">
        <f t="shared" si="12"/>
        <v>95</v>
      </c>
      <c r="G100" s="72">
        <v>30.9</v>
      </c>
      <c r="H100" s="69">
        <v>5.62</v>
      </c>
      <c r="I100" s="69">
        <v>36.51</v>
      </c>
      <c r="J100" s="70">
        <v>68</v>
      </c>
      <c r="K100" s="71">
        <f t="shared" si="13"/>
        <v>112</v>
      </c>
      <c r="L100" s="72">
        <v>25.25</v>
      </c>
      <c r="M100" s="70">
        <v>69</v>
      </c>
      <c r="N100" s="71">
        <f t="shared" si="14"/>
        <v>105</v>
      </c>
      <c r="O100" s="72">
        <v>49.18</v>
      </c>
      <c r="P100" s="70">
        <v>69</v>
      </c>
      <c r="Q100" s="71">
        <f t="shared" si="15"/>
        <v>104</v>
      </c>
      <c r="R100" s="72">
        <v>78.12</v>
      </c>
      <c r="S100" s="70">
        <v>68</v>
      </c>
      <c r="T100" s="71">
        <f t="shared" si="16"/>
        <v>66</v>
      </c>
      <c r="U100" s="72">
        <v>191.67</v>
      </c>
      <c r="V100" s="73">
        <v>68</v>
      </c>
      <c r="W100" s="71">
        <f t="shared" si="17"/>
        <v>94</v>
      </c>
    </row>
    <row r="101" spans="1:23" s="66" customFormat="1" ht="18" customHeight="1" thickBot="1">
      <c r="A101" s="74" t="s">
        <v>315</v>
      </c>
      <c r="B101" s="75">
        <v>59.81</v>
      </c>
      <c r="C101" s="76">
        <v>27.33</v>
      </c>
      <c r="D101" s="76">
        <v>57.23</v>
      </c>
      <c r="E101" s="77">
        <v>219</v>
      </c>
      <c r="F101" s="78">
        <f t="shared" si="12"/>
        <v>47</v>
      </c>
      <c r="G101" s="79">
        <v>31.24</v>
      </c>
      <c r="H101" s="76">
        <v>7.1</v>
      </c>
      <c r="I101" s="76">
        <v>38.340000000000003</v>
      </c>
      <c r="J101" s="77">
        <v>219</v>
      </c>
      <c r="K101" s="78">
        <f t="shared" si="13"/>
        <v>104</v>
      </c>
      <c r="L101" s="79">
        <v>28.83</v>
      </c>
      <c r="M101" s="77">
        <v>213</v>
      </c>
      <c r="N101" s="78">
        <f t="shared" si="14"/>
        <v>84</v>
      </c>
      <c r="O101" s="79">
        <v>56.73</v>
      </c>
      <c r="P101" s="77">
        <v>104</v>
      </c>
      <c r="Q101" s="78">
        <f t="shared" si="15"/>
        <v>62</v>
      </c>
      <c r="R101" s="79">
        <v>75.739999999999995</v>
      </c>
      <c r="S101" s="77">
        <v>115</v>
      </c>
      <c r="T101" s="78">
        <f t="shared" si="16"/>
        <v>86</v>
      </c>
      <c r="U101" s="79">
        <v>190.98</v>
      </c>
      <c r="V101" s="80">
        <v>115</v>
      </c>
      <c r="W101" s="78">
        <f t="shared" si="17"/>
        <v>95</v>
      </c>
    </row>
    <row r="102" spans="1:23" s="66" customFormat="1" ht="18" customHeight="1">
      <c r="A102" s="67" t="s">
        <v>158</v>
      </c>
      <c r="B102" s="68">
        <v>60.31</v>
      </c>
      <c r="C102" s="69">
        <v>29.07</v>
      </c>
      <c r="D102" s="69">
        <v>59.23</v>
      </c>
      <c r="E102" s="70">
        <v>28</v>
      </c>
      <c r="F102" s="71">
        <f t="shared" si="12"/>
        <v>34</v>
      </c>
      <c r="G102" s="72">
        <v>30.46</v>
      </c>
      <c r="H102" s="69">
        <v>7.82</v>
      </c>
      <c r="I102" s="69">
        <v>38.29</v>
      </c>
      <c r="J102" s="70">
        <v>28</v>
      </c>
      <c r="K102" s="71">
        <f t="shared" si="13"/>
        <v>105</v>
      </c>
      <c r="L102" s="72">
        <v>15.61</v>
      </c>
      <c r="M102" s="70">
        <v>28</v>
      </c>
      <c r="N102" s="71">
        <f t="shared" si="14"/>
        <v>134</v>
      </c>
      <c r="O102" s="72"/>
      <c r="P102" s="70"/>
      <c r="Q102" s="71" t="str">
        <f t="shared" si="15"/>
        <v/>
      </c>
      <c r="R102" s="72">
        <v>77.209999999999994</v>
      </c>
      <c r="S102" s="70">
        <v>28</v>
      </c>
      <c r="T102" s="71">
        <f t="shared" si="16"/>
        <v>73</v>
      </c>
      <c r="U102" s="72">
        <v>190.34</v>
      </c>
      <c r="V102" s="73">
        <v>28</v>
      </c>
      <c r="W102" s="71">
        <f t="shared" si="17"/>
        <v>96</v>
      </c>
    </row>
    <row r="103" spans="1:23" s="66" customFormat="1" ht="18" customHeight="1">
      <c r="A103" s="67" t="s">
        <v>150</v>
      </c>
      <c r="B103" s="68">
        <v>53.9</v>
      </c>
      <c r="C103" s="69">
        <v>25.93</v>
      </c>
      <c r="D103" s="69">
        <v>52.87</v>
      </c>
      <c r="E103" s="70">
        <v>123</v>
      </c>
      <c r="F103" s="71">
        <f t="shared" ref="F103:F134" si="18">RANK(D103,$D$7:$D$150)</f>
        <v>83</v>
      </c>
      <c r="G103" s="72">
        <v>30.83</v>
      </c>
      <c r="H103" s="69">
        <v>6.27</v>
      </c>
      <c r="I103" s="69">
        <v>37.1</v>
      </c>
      <c r="J103" s="70">
        <v>122</v>
      </c>
      <c r="K103" s="71">
        <f t="shared" ref="K103:K134" si="19">RANK(I103,$I$7:$I$150)</f>
        <v>108</v>
      </c>
      <c r="L103" s="72">
        <v>26.37</v>
      </c>
      <c r="M103" s="70">
        <v>124</v>
      </c>
      <c r="N103" s="71">
        <f t="shared" ref="N103:N134" si="20">RANK(L103,$L$7:$L$150)</f>
        <v>99</v>
      </c>
      <c r="O103" s="72">
        <v>51.7</v>
      </c>
      <c r="P103" s="70">
        <v>124</v>
      </c>
      <c r="Q103" s="71">
        <f t="shared" ref="Q103:Q134" si="21">IFERROR(RANK(O103,$O$7:$O$150),"")</f>
        <v>89</v>
      </c>
      <c r="R103" s="72">
        <v>73.489999999999995</v>
      </c>
      <c r="S103" s="70">
        <v>122</v>
      </c>
      <c r="T103" s="71">
        <f t="shared" ref="T103:T134" si="22">IFERROR(RANK(R103,$R$7:$R$150),"")</f>
        <v>103</v>
      </c>
      <c r="U103" s="72">
        <v>189.99</v>
      </c>
      <c r="V103" s="73">
        <v>122</v>
      </c>
      <c r="W103" s="71">
        <f t="shared" ref="W103:W134" si="23">IFERROR(RANK(U103,$U$7:$U$150),"")</f>
        <v>97</v>
      </c>
    </row>
    <row r="104" spans="1:23" s="66" customFormat="1" ht="18" customHeight="1">
      <c r="A104" s="67" t="s">
        <v>94</v>
      </c>
      <c r="B104" s="68">
        <v>58</v>
      </c>
      <c r="C104" s="69">
        <v>21.66</v>
      </c>
      <c r="D104" s="69">
        <v>50.66</v>
      </c>
      <c r="E104" s="70">
        <v>383</v>
      </c>
      <c r="F104" s="71">
        <f t="shared" si="18"/>
        <v>103</v>
      </c>
      <c r="G104" s="72">
        <v>31.34</v>
      </c>
      <c r="H104" s="69">
        <v>8.2899999999999991</v>
      </c>
      <c r="I104" s="69">
        <v>39.619999999999997</v>
      </c>
      <c r="J104" s="70">
        <v>381</v>
      </c>
      <c r="K104" s="71">
        <f t="shared" si="19"/>
        <v>100</v>
      </c>
      <c r="L104" s="72">
        <v>23.93</v>
      </c>
      <c r="M104" s="70">
        <v>379</v>
      </c>
      <c r="N104" s="71">
        <f t="shared" si="20"/>
        <v>111</v>
      </c>
      <c r="O104" s="72">
        <v>47.2</v>
      </c>
      <c r="P104" s="70">
        <v>381</v>
      </c>
      <c r="Q104" s="71">
        <f t="shared" si="21"/>
        <v>115</v>
      </c>
      <c r="R104" s="72">
        <v>74.489999999999995</v>
      </c>
      <c r="S104" s="70">
        <v>383</v>
      </c>
      <c r="T104" s="71">
        <f t="shared" si="22"/>
        <v>93</v>
      </c>
      <c r="U104" s="72">
        <v>188.15</v>
      </c>
      <c r="V104" s="73">
        <v>383</v>
      </c>
      <c r="W104" s="71">
        <f t="shared" si="23"/>
        <v>98</v>
      </c>
    </row>
    <row r="105" spans="1:23" s="66" customFormat="1" ht="18" customHeight="1">
      <c r="A105" s="67" t="s">
        <v>131</v>
      </c>
      <c r="B105" s="68">
        <v>58.07</v>
      </c>
      <c r="C105" s="69">
        <v>24.43</v>
      </c>
      <c r="D105" s="69">
        <v>53.46</v>
      </c>
      <c r="E105" s="70">
        <v>28</v>
      </c>
      <c r="F105" s="71">
        <f t="shared" si="18"/>
        <v>79</v>
      </c>
      <c r="G105" s="72">
        <v>31.21</v>
      </c>
      <c r="H105" s="69">
        <v>8.7100000000000009</v>
      </c>
      <c r="I105" s="69">
        <v>39.93</v>
      </c>
      <c r="J105" s="70">
        <v>28</v>
      </c>
      <c r="K105" s="71">
        <f t="shared" si="19"/>
        <v>98</v>
      </c>
      <c r="L105" s="72">
        <v>16.43</v>
      </c>
      <c r="M105" s="70">
        <v>28</v>
      </c>
      <c r="N105" s="71">
        <f t="shared" si="20"/>
        <v>129</v>
      </c>
      <c r="O105" s="72"/>
      <c r="P105" s="70"/>
      <c r="Q105" s="71" t="str">
        <f t="shared" si="21"/>
        <v/>
      </c>
      <c r="R105" s="72">
        <v>76.930000000000007</v>
      </c>
      <c r="S105" s="70">
        <v>28</v>
      </c>
      <c r="T105" s="71">
        <f t="shared" si="22"/>
        <v>74</v>
      </c>
      <c r="U105" s="72">
        <v>186.75</v>
      </c>
      <c r="V105" s="73">
        <v>28</v>
      </c>
      <c r="W105" s="71">
        <f t="shared" si="23"/>
        <v>99</v>
      </c>
    </row>
    <row r="106" spans="1:23" s="66" customFormat="1" ht="18" customHeight="1" thickBot="1">
      <c r="A106" s="74" t="s">
        <v>117</v>
      </c>
      <c r="B106" s="75">
        <v>66.930000000000007</v>
      </c>
      <c r="C106" s="76">
        <v>23.83</v>
      </c>
      <c r="D106" s="76">
        <v>57.3</v>
      </c>
      <c r="E106" s="77">
        <v>6</v>
      </c>
      <c r="F106" s="78">
        <f t="shared" si="18"/>
        <v>46</v>
      </c>
      <c r="G106" s="79">
        <v>37</v>
      </c>
      <c r="H106" s="76">
        <v>8.42</v>
      </c>
      <c r="I106" s="76">
        <v>45.42</v>
      </c>
      <c r="J106" s="77">
        <v>6</v>
      </c>
      <c r="K106" s="78">
        <f t="shared" si="19"/>
        <v>61</v>
      </c>
      <c r="L106" s="79">
        <v>16.25</v>
      </c>
      <c r="M106" s="77">
        <v>4</v>
      </c>
      <c r="N106" s="78">
        <f t="shared" si="20"/>
        <v>130</v>
      </c>
      <c r="O106" s="79">
        <v>82.4</v>
      </c>
      <c r="P106" s="77">
        <v>1</v>
      </c>
      <c r="Q106" s="78">
        <f t="shared" si="21"/>
        <v>8</v>
      </c>
      <c r="R106" s="79">
        <v>92</v>
      </c>
      <c r="S106" s="77">
        <v>4</v>
      </c>
      <c r="T106" s="78">
        <f t="shared" si="22"/>
        <v>8</v>
      </c>
      <c r="U106" s="79">
        <v>186.55</v>
      </c>
      <c r="V106" s="80">
        <v>4</v>
      </c>
      <c r="W106" s="78">
        <f t="shared" si="23"/>
        <v>100</v>
      </c>
    </row>
    <row r="107" spans="1:23" s="66" customFormat="1" ht="18" customHeight="1">
      <c r="A107" s="67" t="s">
        <v>75</v>
      </c>
      <c r="B107" s="68">
        <v>55.71</v>
      </c>
      <c r="C107" s="69">
        <v>23.87</v>
      </c>
      <c r="D107" s="69">
        <v>51.72</v>
      </c>
      <c r="E107" s="70">
        <v>356</v>
      </c>
      <c r="F107" s="71">
        <f t="shared" si="18"/>
        <v>96</v>
      </c>
      <c r="G107" s="72">
        <v>32.97</v>
      </c>
      <c r="H107" s="69">
        <v>8.67</v>
      </c>
      <c r="I107" s="69">
        <v>41.65</v>
      </c>
      <c r="J107" s="70">
        <v>349</v>
      </c>
      <c r="K107" s="71">
        <f t="shared" si="19"/>
        <v>89</v>
      </c>
      <c r="L107" s="72">
        <v>23.51</v>
      </c>
      <c r="M107" s="70">
        <v>354</v>
      </c>
      <c r="N107" s="71">
        <f t="shared" si="20"/>
        <v>112</v>
      </c>
      <c r="O107" s="72">
        <v>49.01</v>
      </c>
      <c r="P107" s="70">
        <v>235</v>
      </c>
      <c r="Q107" s="71">
        <f t="shared" si="21"/>
        <v>106</v>
      </c>
      <c r="R107" s="72">
        <v>70.739999999999995</v>
      </c>
      <c r="S107" s="70">
        <v>351</v>
      </c>
      <c r="T107" s="71">
        <f t="shared" si="22"/>
        <v>118</v>
      </c>
      <c r="U107" s="72">
        <v>186.45</v>
      </c>
      <c r="V107" s="73">
        <v>351</v>
      </c>
      <c r="W107" s="71">
        <f t="shared" si="23"/>
        <v>101</v>
      </c>
    </row>
    <row r="108" spans="1:23" s="66" customFormat="1" ht="18" customHeight="1">
      <c r="A108" s="67" t="s">
        <v>67</v>
      </c>
      <c r="B108" s="68">
        <v>55.91</v>
      </c>
      <c r="C108" s="69">
        <v>22.15</v>
      </c>
      <c r="D108" s="69">
        <v>50.11</v>
      </c>
      <c r="E108" s="70">
        <v>39</v>
      </c>
      <c r="F108" s="71">
        <f t="shared" si="18"/>
        <v>108</v>
      </c>
      <c r="G108" s="72">
        <v>33.409999999999997</v>
      </c>
      <c r="H108" s="69">
        <v>8.8800000000000008</v>
      </c>
      <c r="I108" s="69">
        <v>42.29</v>
      </c>
      <c r="J108" s="70">
        <v>39</v>
      </c>
      <c r="K108" s="71">
        <f t="shared" si="19"/>
        <v>85</v>
      </c>
      <c r="L108" s="72">
        <v>26</v>
      </c>
      <c r="M108" s="70">
        <v>39</v>
      </c>
      <c r="N108" s="71">
        <f t="shared" si="20"/>
        <v>101</v>
      </c>
      <c r="O108" s="72">
        <v>43.31</v>
      </c>
      <c r="P108" s="70">
        <v>37</v>
      </c>
      <c r="Q108" s="71">
        <f t="shared" si="21"/>
        <v>126</v>
      </c>
      <c r="R108" s="72">
        <v>67.489999999999995</v>
      </c>
      <c r="S108" s="70">
        <v>39</v>
      </c>
      <c r="T108" s="71">
        <f t="shared" si="22"/>
        <v>126</v>
      </c>
      <c r="U108" s="72">
        <v>185.89</v>
      </c>
      <c r="V108" s="73">
        <v>39</v>
      </c>
      <c r="W108" s="71">
        <f t="shared" si="23"/>
        <v>102</v>
      </c>
    </row>
    <row r="109" spans="1:23" s="66" customFormat="1" ht="18" customHeight="1">
      <c r="A109" s="67" t="s">
        <v>290</v>
      </c>
      <c r="B109" s="68">
        <v>55.18</v>
      </c>
      <c r="C109" s="69">
        <v>22.91</v>
      </c>
      <c r="D109" s="69">
        <v>50.5</v>
      </c>
      <c r="E109" s="70">
        <v>202</v>
      </c>
      <c r="F109" s="71">
        <f t="shared" si="18"/>
        <v>104</v>
      </c>
      <c r="G109" s="72">
        <v>33.74</v>
      </c>
      <c r="H109" s="69">
        <v>5.67</v>
      </c>
      <c r="I109" s="69">
        <v>39.409999999999997</v>
      </c>
      <c r="J109" s="70">
        <v>189</v>
      </c>
      <c r="K109" s="71">
        <f t="shared" si="19"/>
        <v>101</v>
      </c>
      <c r="L109" s="72">
        <v>25.93</v>
      </c>
      <c r="M109" s="70">
        <v>192</v>
      </c>
      <c r="N109" s="71">
        <f t="shared" si="20"/>
        <v>102</v>
      </c>
      <c r="O109" s="72">
        <v>55.65</v>
      </c>
      <c r="P109" s="70">
        <v>142</v>
      </c>
      <c r="Q109" s="71">
        <f t="shared" si="21"/>
        <v>69</v>
      </c>
      <c r="R109" s="72">
        <v>72.14</v>
      </c>
      <c r="S109" s="70">
        <v>198</v>
      </c>
      <c r="T109" s="71">
        <f t="shared" si="22"/>
        <v>111</v>
      </c>
      <c r="U109" s="72">
        <v>185.71</v>
      </c>
      <c r="V109" s="73">
        <v>198</v>
      </c>
      <c r="W109" s="71">
        <f t="shared" si="23"/>
        <v>103</v>
      </c>
    </row>
    <row r="110" spans="1:23" s="66" customFormat="1" ht="18" customHeight="1">
      <c r="A110" s="67" t="s">
        <v>282</v>
      </c>
      <c r="B110" s="68">
        <v>59.85</v>
      </c>
      <c r="C110" s="69">
        <v>18.36</v>
      </c>
      <c r="D110" s="69">
        <v>48.28</v>
      </c>
      <c r="E110" s="70">
        <v>39</v>
      </c>
      <c r="F110" s="71">
        <f t="shared" si="18"/>
        <v>122</v>
      </c>
      <c r="G110" s="72">
        <v>39.32</v>
      </c>
      <c r="H110" s="69">
        <v>11.45</v>
      </c>
      <c r="I110" s="69">
        <v>50.76</v>
      </c>
      <c r="J110" s="70">
        <v>38</v>
      </c>
      <c r="K110" s="71">
        <f t="shared" si="19"/>
        <v>37</v>
      </c>
      <c r="L110" s="72">
        <v>28.67</v>
      </c>
      <c r="M110" s="70">
        <v>39</v>
      </c>
      <c r="N110" s="71">
        <f t="shared" si="20"/>
        <v>86</v>
      </c>
      <c r="O110" s="72">
        <v>59.06</v>
      </c>
      <c r="P110" s="70">
        <v>17</v>
      </c>
      <c r="Q110" s="71">
        <f t="shared" si="21"/>
        <v>53</v>
      </c>
      <c r="R110" s="72">
        <v>73.819999999999993</v>
      </c>
      <c r="S110" s="70">
        <v>22</v>
      </c>
      <c r="T110" s="71">
        <f t="shared" si="22"/>
        <v>99</v>
      </c>
      <c r="U110" s="72">
        <v>184.74</v>
      </c>
      <c r="V110" s="73">
        <v>22</v>
      </c>
      <c r="W110" s="71">
        <f t="shared" si="23"/>
        <v>104</v>
      </c>
    </row>
    <row r="111" spans="1:23" s="66" customFormat="1" ht="18" customHeight="1" thickBot="1">
      <c r="A111" s="74" t="s">
        <v>322</v>
      </c>
      <c r="B111" s="75">
        <v>57.15</v>
      </c>
      <c r="C111" s="76">
        <v>19.670000000000002</v>
      </c>
      <c r="D111" s="76">
        <v>48.24</v>
      </c>
      <c r="E111" s="77">
        <v>87</v>
      </c>
      <c r="F111" s="78">
        <f t="shared" si="18"/>
        <v>123</v>
      </c>
      <c r="G111" s="79">
        <v>33.94</v>
      </c>
      <c r="H111" s="76">
        <v>9.2100000000000009</v>
      </c>
      <c r="I111" s="76">
        <v>43.15</v>
      </c>
      <c r="J111" s="77">
        <v>85</v>
      </c>
      <c r="K111" s="78">
        <f t="shared" si="19"/>
        <v>75</v>
      </c>
      <c r="L111" s="79">
        <v>26.99</v>
      </c>
      <c r="M111" s="77">
        <v>84</v>
      </c>
      <c r="N111" s="78">
        <f t="shared" si="20"/>
        <v>96</v>
      </c>
      <c r="O111" s="79">
        <v>62.7</v>
      </c>
      <c r="P111" s="77">
        <v>38</v>
      </c>
      <c r="Q111" s="78">
        <f t="shared" si="21"/>
        <v>39</v>
      </c>
      <c r="R111" s="79">
        <v>77.23</v>
      </c>
      <c r="S111" s="77">
        <v>60</v>
      </c>
      <c r="T111" s="78">
        <f t="shared" si="22"/>
        <v>72</v>
      </c>
      <c r="U111" s="79">
        <v>184.21</v>
      </c>
      <c r="V111" s="80">
        <v>60</v>
      </c>
      <c r="W111" s="78">
        <f t="shared" si="23"/>
        <v>105</v>
      </c>
    </row>
    <row r="112" spans="1:23" s="66" customFormat="1" ht="18" customHeight="1">
      <c r="A112" s="67" t="s">
        <v>76</v>
      </c>
      <c r="B112" s="68">
        <v>56.71</v>
      </c>
      <c r="C112" s="69">
        <v>19.57</v>
      </c>
      <c r="D112" s="69">
        <v>47.92</v>
      </c>
      <c r="E112" s="70">
        <v>276</v>
      </c>
      <c r="F112" s="71">
        <f t="shared" si="18"/>
        <v>125</v>
      </c>
      <c r="G112" s="72">
        <v>29.57</v>
      </c>
      <c r="H112" s="69">
        <v>4.03</v>
      </c>
      <c r="I112" s="69">
        <v>33.6</v>
      </c>
      <c r="J112" s="70">
        <v>274</v>
      </c>
      <c r="K112" s="71">
        <f t="shared" si="19"/>
        <v>121</v>
      </c>
      <c r="L112" s="72">
        <v>25.65</v>
      </c>
      <c r="M112" s="70">
        <v>271</v>
      </c>
      <c r="N112" s="71">
        <f t="shared" si="20"/>
        <v>103</v>
      </c>
      <c r="O112" s="72">
        <v>48.44</v>
      </c>
      <c r="P112" s="70">
        <v>266</v>
      </c>
      <c r="Q112" s="71">
        <f t="shared" si="21"/>
        <v>109</v>
      </c>
      <c r="R112" s="72">
        <v>75.84</v>
      </c>
      <c r="S112" s="70">
        <v>269</v>
      </c>
      <c r="T112" s="71">
        <f t="shared" si="22"/>
        <v>85</v>
      </c>
      <c r="U112" s="72">
        <v>183.36</v>
      </c>
      <c r="V112" s="73">
        <v>269</v>
      </c>
      <c r="W112" s="71">
        <f t="shared" si="23"/>
        <v>106</v>
      </c>
    </row>
    <row r="113" spans="1:23" s="66" customFormat="1" ht="18" customHeight="1">
      <c r="A113" s="67" t="s">
        <v>311</v>
      </c>
      <c r="B113" s="68">
        <v>55.79</v>
      </c>
      <c r="C113" s="69">
        <v>22.09</v>
      </c>
      <c r="D113" s="69">
        <v>49.99</v>
      </c>
      <c r="E113" s="70">
        <v>433</v>
      </c>
      <c r="F113" s="71">
        <f t="shared" si="18"/>
        <v>109</v>
      </c>
      <c r="G113" s="72">
        <v>32.409999999999997</v>
      </c>
      <c r="H113" s="69">
        <v>5.59</v>
      </c>
      <c r="I113" s="69">
        <v>38</v>
      </c>
      <c r="J113" s="70">
        <v>420</v>
      </c>
      <c r="K113" s="71">
        <f t="shared" si="19"/>
        <v>106</v>
      </c>
      <c r="L113" s="72">
        <v>24.04</v>
      </c>
      <c r="M113" s="70">
        <v>400</v>
      </c>
      <c r="N113" s="71">
        <f t="shared" si="20"/>
        <v>110</v>
      </c>
      <c r="O113" s="72">
        <v>47.25</v>
      </c>
      <c r="P113" s="70">
        <v>407</v>
      </c>
      <c r="Q113" s="71">
        <f t="shared" si="21"/>
        <v>114</v>
      </c>
      <c r="R113" s="72">
        <v>72.72</v>
      </c>
      <c r="S113" s="70">
        <v>407</v>
      </c>
      <c r="T113" s="71">
        <f t="shared" si="22"/>
        <v>109</v>
      </c>
      <c r="U113" s="72">
        <v>183.12</v>
      </c>
      <c r="V113" s="73">
        <v>407</v>
      </c>
      <c r="W113" s="71">
        <f t="shared" si="23"/>
        <v>107</v>
      </c>
    </row>
    <row r="114" spans="1:23" s="66" customFormat="1" ht="18" customHeight="1">
      <c r="A114" s="67" t="s">
        <v>62</v>
      </c>
      <c r="B114" s="68">
        <v>58.28</v>
      </c>
      <c r="C114" s="69">
        <v>14.92</v>
      </c>
      <c r="D114" s="69">
        <v>44.06</v>
      </c>
      <c r="E114" s="70">
        <v>112</v>
      </c>
      <c r="F114" s="71">
        <f t="shared" si="18"/>
        <v>133</v>
      </c>
      <c r="G114" s="72">
        <v>35.619999999999997</v>
      </c>
      <c r="H114" s="69">
        <v>7.33</v>
      </c>
      <c r="I114" s="69">
        <v>42.95</v>
      </c>
      <c r="J114" s="70">
        <v>112</v>
      </c>
      <c r="K114" s="71">
        <f t="shared" si="19"/>
        <v>78</v>
      </c>
      <c r="L114" s="72">
        <v>33.83</v>
      </c>
      <c r="M114" s="70">
        <v>112</v>
      </c>
      <c r="N114" s="71">
        <f t="shared" si="20"/>
        <v>57</v>
      </c>
      <c r="O114" s="72">
        <v>58.28</v>
      </c>
      <c r="P114" s="70">
        <v>63</v>
      </c>
      <c r="Q114" s="71">
        <f t="shared" si="21"/>
        <v>56</v>
      </c>
      <c r="R114" s="72">
        <v>73.010000000000005</v>
      </c>
      <c r="S114" s="70">
        <v>73</v>
      </c>
      <c r="T114" s="71">
        <f t="shared" si="22"/>
        <v>105</v>
      </c>
      <c r="U114" s="72">
        <v>183.02</v>
      </c>
      <c r="V114" s="73">
        <v>73</v>
      </c>
      <c r="W114" s="71">
        <f t="shared" si="23"/>
        <v>108</v>
      </c>
    </row>
    <row r="115" spans="1:23" s="66" customFormat="1" ht="18" customHeight="1">
      <c r="A115" s="67" t="s">
        <v>81</v>
      </c>
      <c r="B115" s="68">
        <v>57.97</v>
      </c>
      <c r="C115" s="69">
        <v>20.21</v>
      </c>
      <c r="D115" s="69">
        <v>49.19</v>
      </c>
      <c r="E115" s="70">
        <v>139</v>
      </c>
      <c r="F115" s="71">
        <f t="shared" si="18"/>
        <v>115</v>
      </c>
      <c r="G115" s="72">
        <v>27.84</v>
      </c>
      <c r="H115" s="69">
        <v>5.12</v>
      </c>
      <c r="I115" s="69">
        <v>32.96</v>
      </c>
      <c r="J115" s="70">
        <v>138</v>
      </c>
      <c r="K115" s="71">
        <f t="shared" si="19"/>
        <v>123</v>
      </c>
      <c r="L115" s="72">
        <v>26.72</v>
      </c>
      <c r="M115" s="70">
        <v>137</v>
      </c>
      <c r="N115" s="71">
        <f t="shared" si="20"/>
        <v>97</v>
      </c>
      <c r="O115" s="72">
        <v>50.21</v>
      </c>
      <c r="P115" s="70">
        <v>138</v>
      </c>
      <c r="Q115" s="71">
        <f t="shared" si="21"/>
        <v>100</v>
      </c>
      <c r="R115" s="72">
        <v>74.47</v>
      </c>
      <c r="S115" s="70">
        <v>139</v>
      </c>
      <c r="T115" s="71">
        <f t="shared" si="22"/>
        <v>94</v>
      </c>
      <c r="U115" s="72">
        <v>182.73</v>
      </c>
      <c r="V115" s="73">
        <v>139</v>
      </c>
      <c r="W115" s="71">
        <f t="shared" si="23"/>
        <v>109</v>
      </c>
    </row>
    <row r="116" spans="1:23" s="66" customFormat="1" ht="18" customHeight="1" thickBot="1">
      <c r="A116" s="74" t="s">
        <v>287</v>
      </c>
      <c r="B116" s="75">
        <v>52.04</v>
      </c>
      <c r="C116" s="76">
        <v>23.73</v>
      </c>
      <c r="D116" s="76">
        <v>49.76</v>
      </c>
      <c r="E116" s="77">
        <v>169</v>
      </c>
      <c r="F116" s="78">
        <f t="shared" si="18"/>
        <v>111</v>
      </c>
      <c r="G116" s="79">
        <v>30.91</v>
      </c>
      <c r="H116" s="76">
        <v>5.78</v>
      </c>
      <c r="I116" s="76">
        <v>36.69</v>
      </c>
      <c r="J116" s="77">
        <v>169</v>
      </c>
      <c r="K116" s="78">
        <f t="shared" si="19"/>
        <v>111</v>
      </c>
      <c r="L116" s="79">
        <v>24.63</v>
      </c>
      <c r="M116" s="77">
        <v>168</v>
      </c>
      <c r="N116" s="78">
        <f t="shared" si="20"/>
        <v>108</v>
      </c>
      <c r="O116" s="79">
        <v>47.44</v>
      </c>
      <c r="P116" s="77">
        <v>168</v>
      </c>
      <c r="Q116" s="78">
        <f t="shared" si="21"/>
        <v>111</v>
      </c>
      <c r="R116" s="79">
        <v>71.680000000000007</v>
      </c>
      <c r="S116" s="77">
        <v>169</v>
      </c>
      <c r="T116" s="78">
        <f t="shared" si="22"/>
        <v>112</v>
      </c>
      <c r="U116" s="79">
        <v>182.61</v>
      </c>
      <c r="V116" s="80">
        <v>169</v>
      </c>
      <c r="W116" s="78">
        <f t="shared" si="23"/>
        <v>110</v>
      </c>
    </row>
    <row r="117" spans="1:23" s="66" customFormat="1" ht="18" customHeight="1">
      <c r="A117" s="67" t="s">
        <v>83</v>
      </c>
      <c r="B117" s="68">
        <v>53.84</v>
      </c>
      <c r="C117" s="69">
        <v>25.35</v>
      </c>
      <c r="D117" s="69">
        <v>52.27</v>
      </c>
      <c r="E117" s="70">
        <v>393</v>
      </c>
      <c r="F117" s="71">
        <f t="shared" si="18"/>
        <v>89</v>
      </c>
      <c r="G117" s="72">
        <v>30.21</v>
      </c>
      <c r="H117" s="69">
        <v>5.17</v>
      </c>
      <c r="I117" s="69">
        <v>35.380000000000003</v>
      </c>
      <c r="J117" s="70">
        <v>390</v>
      </c>
      <c r="K117" s="71">
        <f t="shared" si="19"/>
        <v>116</v>
      </c>
      <c r="L117" s="72">
        <v>23.27</v>
      </c>
      <c r="M117" s="70">
        <v>388</v>
      </c>
      <c r="N117" s="71">
        <f t="shared" si="20"/>
        <v>114</v>
      </c>
      <c r="O117" s="72">
        <v>47.45</v>
      </c>
      <c r="P117" s="70">
        <v>379</v>
      </c>
      <c r="Q117" s="71">
        <f t="shared" si="21"/>
        <v>110</v>
      </c>
      <c r="R117" s="72">
        <v>71.33</v>
      </c>
      <c r="S117" s="70">
        <v>387</v>
      </c>
      <c r="T117" s="71">
        <f t="shared" si="22"/>
        <v>115</v>
      </c>
      <c r="U117" s="72">
        <v>182.35</v>
      </c>
      <c r="V117" s="73">
        <v>387</v>
      </c>
      <c r="W117" s="71">
        <f t="shared" si="23"/>
        <v>111</v>
      </c>
    </row>
    <row r="118" spans="1:23" s="66" customFormat="1" ht="18" customHeight="1">
      <c r="A118" s="67" t="s">
        <v>319</v>
      </c>
      <c r="B118" s="68">
        <v>56.85</v>
      </c>
      <c r="C118" s="69">
        <v>22.34</v>
      </c>
      <c r="D118" s="69">
        <v>50.77</v>
      </c>
      <c r="E118" s="70">
        <v>105</v>
      </c>
      <c r="F118" s="71">
        <f t="shared" si="18"/>
        <v>101</v>
      </c>
      <c r="G118" s="72">
        <v>28.13</v>
      </c>
      <c r="H118" s="69">
        <v>5.56</v>
      </c>
      <c r="I118" s="69">
        <v>33.68</v>
      </c>
      <c r="J118" s="70">
        <v>104</v>
      </c>
      <c r="K118" s="71">
        <f t="shared" si="19"/>
        <v>120</v>
      </c>
      <c r="L118" s="72">
        <v>23.19</v>
      </c>
      <c r="M118" s="70">
        <v>103</v>
      </c>
      <c r="N118" s="71">
        <f t="shared" si="20"/>
        <v>115</v>
      </c>
      <c r="O118" s="72">
        <v>50.63</v>
      </c>
      <c r="P118" s="70">
        <v>104</v>
      </c>
      <c r="Q118" s="71">
        <f t="shared" si="21"/>
        <v>96</v>
      </c>
      <c r="R118" s="72">
        <v>73.81</v>
      </c>
      <c r="S118" s="70">
        <v>105</v>
      </c>
      <c r="T118" s="71">
        <f t="shared" si="22"/>
        <v>100</v>
      </c>
      <c r="U118" s="72">
        <v>180.69</v>
      </c>
      <c r="V118" s="73">
        <v>105</v>
      </c>
      <c r="W118" s="71">
        <f t="shared" si="23"/>
        <v>112</v>
      </c>
    </row>
    <row r="119" spans="1:23" s="66" customFormat="1" ht="18" customHeight="1">
      <c r="A119" s="67" t="s">
        <v>294</v>
      </c>
      <c r="B119" s="68">
        <v>54.31</v>
      </c>
      <c r="C119" s="69">
        <v>19.420000000000002</v>
      </c>
      <c r="D119" s="69">
        <v>46.58</v>
      </c>
      <c r="E119" s="70">
        <v>260</v>
      </c>
      <c r="F119" s="71">
        <f t="shared" si="18"/>
        <v>129</v>
      </c>
      <c r="G119" s="72">
        <v>28.71</v>
      </c>
      <c r="H119" s="69">
        <v>6.3</v>
      </c>
      <c r="I119" s="69">
        <v>35.01</v>
      </c>
      <c r="J119" s="70">
        <v>256</v>
      </c>
      <c r="K119" s="71">
        <f t="shared" si="19"/>
        <v>118</v>
      </c>
      <c r="L119" s="72">
        <v>25.48</v>
      </c>
      <c r="M119" s="70">
        <v>257</v>
      </c>
      <c r="N119" s="71">
        <f t="shared" si="20"/>
        <v>104</v>
      </c>
      <c r="O119" s="72">
        <v>47.08</v>
      </c>
      <c r="P119" s="70">
        <v>247</v>
      </c>
      <c r="Q119" s="71">
        <f t="shared" si="21"/>
        <v>116</v>
      </c>
      <c r="R119" s="72">
        <v>73.5</v>
      </c>
      <c r="S119" s="70">
        <v>257</v>
      </c>
      <c r="T119" s="71">
        <f t="shared" si="22"/>
        <v>101</v>
      </c>
      <c r="U119" s="72">
        <v>180.31</v>
      </c>
      <c r="V119" s="73">
        <v>257</v>
      </c>
      <c r="W119" s="71">
        <f t="shared" si="23"/>
        <v>113</v>
      </c>
    </row>
    <row r="120" spans="1:23" s="66" customFormat="1" ht="18" customHeight="1">
      <c r="A120" s="67" t="s">
        <v>121</v>
      </c>
      <c r="B120" s="68">
        <v>55.04</v>
      </c>
      <c r="C120" s="69">
        <v>25.52</v>
      </c>
      <c r="D120" s="69">
        <v>53.04</v>
      </c>
      <c r="E120" s="70">
        <v>81</v>
      </c>
      <c r="F120" s="71">
        <f t="shared" si="18"/>
        <v>82</v>
      </c>
      <c r="G120" s="72">
        <v>27.83</v>
      </c>
      <c r="H120" s="69">
        <v>5.64</v>
      </c>
      <c r="I120" s="69">
        <v>33.47</v>
      </c>
      <c r="J120" s="70">
        <v>80</v>
      </c>
      <c r="K120" s="71">
        <f t="shared" si="19"/>
        <v>122</v>
      </c>
      <c r="L120" s="72">
        <v>21.67</v>
      </c>
      <c r="M120" s="70">
        <v>78</v>
      </c>
      <c r="N120" s="71">
        <f t="shared" si="20"/>
        <v>121</v>
      </c>
      <c r="O120" s="72">
        <v>44.05</v>
      </c>
      <c r="P120" s="70">
        <v>77</v>
      </c>
      <c r="Q120" s="71">
        <f t="shared" si="21"/>
        <v>123</v>
      </c>
      <c r="R120" s="72">
        <v>70.650000000000006</v>
      </c>
      <c r="S120" s="70">
        <v>80</v>
      </c>
      <c r="T120" s="71">
        <f t="shared" si="22"/>
        <v>119</v>
      </c>
      <c r="U120" s="72">
        <v>178.41</v>
      </c>
      <c r="V120" s="73">
        <v>80</v>
      </c>
      <c r="W120" s="71">
        <f t="shared" si="23"/>
        <v>114</v>
      </c>
    </row>
    <row r="121" spans="1:23" s="66" customFormat="1" ht="18" customHeight="1" thickBot="1">
      <c r="A121" s="74" t="s">
        <v>297</v>
      </c>
      <c r="B121" s="75">
        <v>52.2</v>
      </c>
      <c r="C121" s="76">
        <v>17</v>
      </c>
      <c r="D121" s="76">
        <v>43.1</v>
      </c>
      <c r="E121" s="77">
        <v>2</v>
      </c>
      <c r="F121" s="78">
        <f t="shared" si="18"/>
        <v>135</v>
      </c>
      <c r="G121" s="79">
        <v>39</v>
      </c>
      <c r="H121" s="76">
        <v>9.5</v>
      </c>
      <c r="I121" s="76">
        <v>48.5</v>
      </c>
      <c r="J121" s="77">
        <v>2</v>
      </c>
      <c r="K121" s="78">
        <f t="shared" si="19"/>
        <v>47</v>
      </c>
      <c r="L121" s="79">
        <v>22.5</v>
      </c>
      <c r="M121" s="77">
        <v>2</v>
      </c>
      <c r="N121" s="78">
        <f t="shared" si="20"/>
        <v>118</v>
      </c>
      <c r="O121" s="79">
        <v>45.2</v>
      </c>
      <c r="P121" s="77">
        <v>2</v>
      </c>
      <c r="Q121" s="78">
        <f t="shared" si="21"/>
        <v>120</v>
      </c>
      <c r="R121" s="79">
        <v>64</v>
      </c>
      <c r="S121" s="77">
        <v>2</v>
      </c>
      <c r="T121" s="78">
        <f t="shared" si="22"/>
        <v>130</v>
      </c>
      <c r="U121" s="79">
        <v>178.1</v>
      </c>
      <c r="V121" s="80">
        <v>2</v>
      </c>
      <c r="W121" s="78">
        <f t="shared" si="23"/>
        <v>115</v>
      </c>
    </row>
    <row r="122" spans="1:23" s="66" customFormat="1" ht="18" customHeight="1">
      <c r="A122" s="67" t="s">
        <v>133</v>
      </c>
      <c r="B122" s="68">
        <v>54.79</v>
      </c>
      <c r="C122" s="69">
        <v>19.690000000000001</v>
      </c>
      <c r="D122" s="69">
        <v>47.08</v>
      </c>
      <c r="E122" s="70">
        <v>109</v>
      </c>
      <c r="F122" s="71">
        <f t="shared" si="18"/>
        <v>127</v>
      </c>
      <c r="G122" s="72">
        <v>27.9</v>
      </c>
      <c r="H122" s="69">
        <v>3.81</v>
      </c>
      <c r="I122" s="69">
        <v>31.71</v>
      </c>
      <c r="J122" s="70">
        <v>108</v>
      </c>
      <c r="K122" s="71">
        <f t="shared" si="19"/>
        <v>126</v>
      </c>
      <c r="L122" s="72">
        <v>25.23</v>
      </c>
      <c r="M122" s="70">
        <v>104</v>
      </c>
      <c r="N122" s="71">
        <f t="shared" si="20"/>
        <v>106</v>
      </c>
      <c r="O122" s="72">
        <v>52.06</v>
      </c>
      <c r="P122" s="70">
        <v>104</v>
      </c>
      <c r="Q122" s="71">
        <f t="shared" si="21"/>
        <v>87</v>
      </c>
      <c r="R122" s="72">
        <v>74.69</v>
      </c>
      <c r="S122" s="70">
        <v>108</v>
      </c>
      <c r="T122" s="71">
        <f t="shared" si="22"/>
        <v>92</v>
      </c>
      <c r="U122" s="72">
        <v>177.86</v>
      </c>
      <c r="V122" s="73">
        <v>108</v>
      </c>
      <c r="W122" s="71">
        <f t="shared" si="23"/>
        <v>116</v>
      </c>
    </row>
    <row r="123" spans="1:23" s="66" customFormat="1" ht="18" customHeight="1">
      <c r="A123" s="67" t="s">
        <v>77</v>
      </c>
      <c r="B123" s="68">
        <v>56.08</v>
      </c>
      <c r="C123" s="69">
        <v>24.35</v>
      </c>
      <c r="D123" s="69">
        <v>52.39</v>
      </c>
      <c r="E123" s="70">
        <v>51</v>
      </c>
      <c r="F123" s="71">
        <f t="shared" si="18"/>
        <v>87</v>
      </c>
      <c r="G123" s="72">
        <v>27.45</v>
      </c>
      <c r="H123" s="69">
        <v>5.36</v>
      </c>
      <c r="I123" s="69">
        <v>32.81</v>
      </c>
      <c r="J123" s="70">
        <v>51</v>
      </c>
      <c r="K123" s="71">
        <f t="shared" si="19"/>
        <v>124</v>
      </c>
      <c r="L123" s="72">
        <v>23.47</v>
      </c>
      <c r="M123" s="70">
        <v>51</v>
      </c>
      <c r="N123" s="71">
        <f t="shared" si="20"/>
        <v>113</v>
      </c>
      <c r="O123" s="72">
        <v>44.25</v>
      </c>
      <c r="P123" s="70">
        <v>50</v>
      </c>
      <c r="Q123" s="71">
        <f t="shared" si="21"/>
        <v>122</v>
      </c>
      <c r="R123" s="72">
        <v>68</v>
      </c>
      <c r="S123" s="70">
        <v>51</v>
      </c>
      <c r="T123" s="71">
        <f t="shared" si="22"/>
        <v>125</v>
      </c>
      <c r="U123" s="72">
        <v>176.68</v>
      </c>
      <c r="V123" s="73">
        <v>51</v>
      </c>
      <c r="W123" s="71">
        <f t="shared" si="23"/>
        <v>117</v>
      </c>
    </row>
    <row r="124" spans="1:23" s="66" customFormat="1" ht="18" customHeight="1">
      <c r="A124" s="67" t="s">
        <v>140</v>
      </c>
      <c r="B124" s="68">
        <v>54.9</v>
      </c>
      <c r="C124" s="69">
        <v>15.7</v>
      </c>
      <c r="D124" s="69">
        <v>43.15</v>
      </c>
      <c r="E124" s="70">
        <v>100</v>
      </c>
      <c r="F124" s="71">
        <f t="shared" si="18"/>
        <v>134</v>
      </c>
      <c r="G124" s="72">
        <v>32.67</v>
      </c>
      <c r="H124" s="69">
        <v>3.24</v>
      </c>
      <c r="I124" s="69">
        <v>35.9</v>
      </c>
      <c r="J124" s="70">
        <v>99</v>
      </c>
      <c r="K124" s="71">
        <f t="shared" si="19"/>
        <v>114</v>
      </c>
      <c r="L124" s="72">
        <v>31.12</v>
      </c>
      <c r="M124" s="70">
        <v>99</v>
      </c>
      <c r="N124" s="71">
        <f t="shared" si="20"/>
        <v>68</v>
      </c>
      <c r="O124" s="72">
        <v>48.55</v>
      </c>
      <c r="P124" s="70">
        <v>98</v>
      </c>
      <c r="Q124" s="71">
        <f t="shared" si="21"/>
        <v>108</v>
      </c>
      <c r="R124" s="72">
        <v>68.099999999999994</v>
      </c>
      <c r="S124" s="70">
        <v>101</v>
      </c>
      <c r="T124" s="71">
        <f t="shared" si="22"/>
        <v>124</v>
      </c>
      <c r="U124" s="72">
        <v>176.16</v>
      </c>
      <c r="V124" s="73">
        <v>101</v>
      </c>
      <c r="W124" s="71">
        <f t="shared" si="23"/>
        <v>118</v>
      </c>
    </row>
    <row r="125" spans="1:23" s="66" customFormat="1" ht="18" customHeight="1">
      <c r="A125" s="67" t="s">
        <v>105</v>
      </c>
      <c r="B125" s="68">
        <v>50.75</v>
      </c>
      <c r="C125" s="69">
        <v>23.23</v>
      </c>
      <c r="D125" s="69">
        <v>48.61</v>
      </c>
      <c r="E125" s="70">
        <v>26</v>
      </c>
      <c r="F125" s="71">
        <f t="shared" si="18"/>
        <v>121</v>
      </c>
      <c r="G125" s="72">
        <v>26.92</v>
      </c>
      <c r="H125" s="69">
        <v>3.72</v>
      </c>
      <c r="I125" s="69">
        <v>30.64</v>
      </c>
      <c r="J125" s="70">
        <v>25</v>
      </c>
      <c r="K125" s="71">
        <f t="shared" si="19"/>
        <v>129</v>
      </c>
      <c r="L125" s="72">
        <v>22.72</v>
      </c>
      <c r="M125" s="70">
        <v>25</v>
      </c>
      <c r="N125" s="71">
        <f t="shared" si="20"/>
        <v>117</v>
      </c>
      <c r="O125" s="72">
        <v>41.81</v>
      </c>
      <c r="P125" s="70">
        <v>25</v>
      </c>
      <c r="Q125" s="71">
        <f t="shared" si="21"/>
        <v>131</v>
      </c>
      <c r="R125" s="72">
        <v>73.28</v>
      </c>
      <c r="S125" s="70">
        <v>25</v>
      </c>
      <c r="T125" s="71">
        <f t="shared" si="22"/>
        <v>104</v>
      </c>
      <c r="U125" s="72">
        <v>175.99</v>
      </c>
      <c r="V125" s="73">
        <v>25</v>
      </c>
      <c r="W125" s="71">
        <f t="shared" si="23"/>
        <v>119</v>
      </c>
    </row>
    <row r="126" spans="1:23" s="66" customFormat="1" ht="18" customHeight="1" thickBot="1">
      <c r="A126" s="74" t="s">
        <v>134</v>
      </c>
      <c r="B126" s="75">
        <v>54.98</v>
      </c>
      <c r="C126" s="76">
        <v>21.63</v>
      </c>
      <c r="D126" s="76">
        <v>49.12</v>
      </c>
      <c r="E126" s="77">
        <v>159</v>
      </c>
      <c r="F126" s="78">
        <f t="shared" si="18"/>
        <v>116</v>
      </c>
      <c r="G126" s="79">
        <v>28.78</v>
      </c>
      <c r="H126" s="76">
        <v>5.58</v>
      </c>
      <c r="I126" s="76">
        <v>34.36</v>
      </c>
      <c r="J126" s="77">
        <v>159</v>
      </c>
      <c r="K126" s="78">
        <f t="shared" si="19"/>
        <v>119</v>
      </c>
      <c r="L126" s="79">
        <v>24.22</v>
      </c>
      <c r="M126" s="77">
        <v>158</v>
      </c>
      <c r="N126" s="78">
        <f t="shared" si="20"/>
        <v>109</v>
      </c>
      <c r="O126" s="79">
        <v>55.99</v>
      </c>
      <c r="P126" s="77">
        <v>82</v>
      </c>
      <c r="Q126" s="78">
        <f t="shared" si="21"/>
        <v>66</v>
      </c>
      <c r="R126" s="79">
        <v>75.209999999999994</v>
      </c>
      <c r="S126" s="77">
        <v>73</v>
      </c>
      <c r="T126" s="78">
        <f t="shared" si="22"/>
        <v>89</v>
      </c>
      <c r="U126" s="79">
        <v>175.87</v>
      </c>
      <c r="V126" s="80">
        <v>73</v>
      </c>
      <c r="W126" s="78">
        <f t="shared" si="23"/>
        <v>120</v>
      </c>
    </row>
    <row r="127" spans="1:23" s="66" customFormat="1" ht="18" customHeight="1">
      <c r="A127" s="67" t="s">
        <v>124</v>
      </c>
      <c r="B127" s="68">
        <v>55.59</v>
      </c>
      <c r="C127" s="69">
        <v>21.25</v>
      </c>
      <c r="D127" s="69">
        <v>49.04</v>
      </c>
      <c r="E127" s="70">
        <v>126</v>
      </c>
      <c r="F127" s="71">
        <f t="shared" si="18"/>
        <v>117</v>
      </c>
      <c r="G127" s="72">
        <v>26.96</v>
      </c>
      <c r="H127" s="69">
        <v>5.08</v>
      </c>
      <c r="I127" s="69">
        <v>32.04</v>
      </c>
      <c r="J127" s="70">
        <v>125</v>
      </c>
      <c r="K127" s="71">
        <f t="shared" si="19"/>
        <v>125</v>
      </c>
      <c r="L127" s="72">
        <v>22.24</v>
      </c>
      <c r="M127" s="70">
        <v>120</v>
      </c>
      <c r="N127" s="71">
        <f t="shared" si="20"/>
        <v>119</v>
      </c>
      <c r="O127" s="72">
        <v>47.42</v>
      </c>
      <c r="P127" s="70">
        <v>123</v>
      </c>
      <c r="Q127" s="71">
        <f t="shared" si="21"/>
        <v>113</v>
      </c>
      <c r="R127" s="72">
        <v>72.16</v>
      </c>
      <c r="S127" s="70">
        <v>126</v>
      </c>
      <c r="T127" s="71">
        <f t="shared" si="22"/>
        <v>110</v>
      </c>
      <c r="U127" s="72">
        <v>174.17</v>
      </c>
      <c r="V127" s="73">
        <v>126</v>
      </c>
      <c r="W127" s="71">
        <f t="shared" si="23"/>
        <v>121</v>
      </c>
    </row>
    <row r="128" spans="1:23" s="66" customFormat="1" ht="18" customHeight="1">
      <c r="A128" s="67" t="s">
        <v>129</v>
      </c>
      <c r="B128" s="68">
        <v>53.64</v>
      </c>
      <c r="C128" s="69">
        <v>22.02</v>
      </c>
      <c r="D128" s="69">
        <v>48.85</v>
      </c>
      <c r="E128" s="70">
        <v>126</v>
      </c>
      <c r="F128" s="71">
        <f t="shared" si="18"/>
        <v>120</v>
      </c>
      <c r="G128" s="72">
        <v>27.54</v>
      </c>
      <c r="H128" s="69">
        <v>2.75</v>
      </c>
      <c r="I128" s="69">
        <v>30.29</v>
      </c>
      <c r="J128" s="70">
        <v>125</v>
      </c>
      <c r="K128" s="71">
        <f t="shared" si="19"/>
        <v>131</v>
      </c>
      <c r="L128" s="72">
        <v>22.77</v>
      </c>
      <c r="M128" s="70">
        <v>124</v>
      </c>
      <c r="N128" s="71">
        <f t="shared" si="20"/>
        <v>116</v>
      </c>
      <c r="O128" s="72">
        <v>43.79</v>
      </c>
      <c r="P128" s="70">
        <v>124</v>
      </c>
      <c r="Q128" s="71">
        <f t="shared" si="21"/>
        <v>124</v>
      </c>
      <c r="R128" s="72">
        <v>71.12</v>
      </c>
      <c r="S128" s="70">
        <v>125</v>
      </c>
      <c r="T128" s="71">
        <f t="shared" si="22"/>
        <v>116</v>
      </c>
      <c r="U128" s="72">
        <v>172.92</v>
      </c>
      <c r="V128" s="73">
        <v>125</v>
      </c>
      <c r="W128" s="71">
        <f t="shared" si="23"/>
        <v>122</v>
      </c>
    </row>
    <row r="129" spans="1:23" s="66" customFormat="1" ht="18" customHeight="1">
      <c r="A129" s="67" t="s">
        <v>148</v>
      </c>
      <c r="B129" s="68">
        <v>52</v>
      </c>
      <c r="C129" s="69">
        <v>22.07</v>
      </c>
      <c r="D129" s="69">
        <v>48.07</v>
      </c>
      <c r="E129" s="70">
        <v>179</v>
      </c>
      <c r="F129" s="71">
        <f t="shared" si="18"/>
        <v>124</v>
      </c>
      <c r="G129" s="72">
        <v>27.39</v>
      </c>
      <c r="H129" s="69">
        <v>3.39</v>
      </c>
      <c r="I129" s="69">
        <v>30.77</v>
      </c>
      <c r="J129" s="70">
        <v>173</v>
      </c>
      <c r="K129" s="71">
        <f t="shared" si="19"/>
        <v>128</v>
      </c>
      <c r="L129" s="72">
        <v>22.07</v>
      </c>
      <c r="M129" s="70">
        <v>174</v>
      </c>
      <c r="N129" s="71">
        <f t="shared" si="20"/>
        <v>120</v>
      </c>
      <c r="O129" s="72">
        <v>46.66</v>
      </c>
      <c r="P129" s="70">
        <v>169</v>
      </c>
      <c r="Q129" s="71">
        <f t="shared" si="21"/>
        <v>118</v>
      </c>
      <c r="R129" s="72">
        <v>70.97</v>
      </c>
      <c r="S129" s="70">
        <v>174</v>
      </c>
      <c r="T129" s="71">
        <f t="shared" si="22"/>
        <v>117</v>
      </c>
      <c r="U129" s="72">
        <v>171.58</v>
      </c>
      <c r="V129" s="73">
        <v>174</v>
      </c>
      <c r="W129" s="71">
        <f t="shared" si="23"/>
        <v>123</v>
      </c>
    </row>
    <row r="130" spans="1:23" s="66" customFormat="1" ht="18" customHeight="1">
      <c r="A130" s="67" t="s">
        <v>153</v>
      </c>
      <c r="B130" s="68">
        <v>56.37</v>
      </c>
      <c r="C130" s="69">
        <v>22.79</v>
      </c>
      <c r="D130" s="69">
        <v>50.97</v>
      </c>
      <c r="E130" s="70">
        <v>14</v>
      </c>
      <c r="F130" s="71">
        <f t="shared" si="18"/>
        <v>99</v>
      </c>
      <c r="G130" s="72">
        <v>26.69</v>
      </c>
      <c r="H130" s="69">
        <v>4.8099999999999996</v>
      </c>
      <c r="I130" s="69">
        <v>31.5</v>
      </c>
      <c r="J130" s="70">
        <v>13</v>
      </c>
      <c r="K130" s="71">
        <f t="shared" si="19"/>
        <v>127</v>
      </c>
      <c r="L130" s="72">
        <v>19</v>
      </c>
      <c r="M130" s="70">
        <v>13</v>
      </c>
      <c r="N130" s="71">
        <f t="shared" si="20"/>
        <v>125</v>
      </c>
      <c r="O130" s="72">
        <v>46.08</v>
      </c>
      <c r="P130" s="70">
        <v>14</v>
      </c>
      <c r="Q130" s="71">
        <f t="shared" si="21"/>
        <v>119</v>
      </c>
      <c r="R130" s="72">
        <v>71.569999999999993</v>
      </c>
      <c r="S130" s="70">
        <v>14</v>
      </c>
      <c r="T130" s="71">
        <f t="shared" si="22"/>
        <v>114</v>
      </c>
      <c r="U130" s="72">
        <v>169.44</v>
      </c>
      <c r="V130" s="73">
        <v>14</v>
      </c>
      <c r="W130" s="71">
        <f t="shared" si="23"/>
        <v>124</v>
      </c>
    </row>
    <row r="131" spans="1:23" s="66" customFormat="1" ht="18" customHeight="1" thickBot="1">
      <c r="A131" s="74" t="s">
        <v>307</v>
      </c>
      <c r="B131" s="75">
        <v>54.54</v>
      </c>
      <c r="C131" s="76">
        <v>22.32</v>
      </c>
      <c r="D131" s="76">
        <v>49.58</v>
      </c>
      <c r="E131" s="77">
        <v>146</v>
      </c>
      <c r="F131" s="78">
        <f t="shared" si="18"/>
        <v>113</v>
      </c>
      <c r="G131" s="79">
        <v>32.85</v>
      </c>
      <c r="H131" s="76">
        <v>7.26</v>
      </c>
      <c r="I131" s="76">
        <v>40.11</v>
      </c>
      <c r="J131" s="77">
        <v>146</v>
      </c>
      <c r="K131" s="78">
        <f t="shared" si="19"/>
        <v>93</v>
      </c>
      <c r="L131" s="79">
        <v>31.78</v>
      </c>
      <c r="M131" s="77">
        <v>146</v>
      </c>
      <c r="N131" s="78">
        <f t="shared" si="20"/>
        <v>66</v>
      </c>
      <c r="O131" s="79">
        <v>58.58</v>
      </c>
      <c r="P131" s="77">
        <v>77</v>
      </c>
      <c r="Q131" s="78">
        <f t="shared" si="21"/>
        <v>55</v>
      </c>
      <c r="R131" s="79">
        <v>65.540000000000006</v>
      </c>
      <c r="S131" s="77">
        <v>69</v>
      </c>
      <c r="T131" s="78">
        <f t="shared" si="22"/>
        <v>129</v>
      </c>
      <c r="U131" s="79">
        <v>166.09</v>
      </c>
      <c r="V131" s="80">
        <v>69</v>
      </c>
      <c r="W131" s="78">
        <f t="shared" si="23"/>
        <v>125</v>
      </c>
    </row>
    <row r="132" spans="1:23" s="66" customFormat="1" ht="18" customHeight="1">
      <c r="A132" s="67" t="s">
        <v>100</v>
      </c>
      <c r="B132" s="68">
        <v>50.43</v>
      </c>
      <c r="C132" s="69">
        <v>21.22</v>
      </c>
      <c r="D132" s="69">
        <v>46.43</v>
      </c>
      <c r="E132" s="70">
        <v>88</v>
      </c>
      <c r="F132" s="71">
        <f t="shared" si="18"/>
        <v>130</v>
      </c>
      <c r="G132" s="72">
        <v>24.1</v>
      </c>
      <c r="H132" s="69">
        <v>4.76</v>
      </c>
      <c r="I132" s="69">
        <v>28.86</v>
      </c>
      <c r="J132" s="70">
        <v>88</v>
      </c>
      <c r="K132" s="71">
        <f t="shared" si="19"/>
        <v>133</v>
      </c>
      <c r="L132" s="72">
        <v>20.64</v>
      </c>
      <c r="M132" s="70">
        <v>86</v>
      </c>
      <c r="N132" s="71">
        <f t="shared" si="20"/>
        <v>122</v>
      </c>
      <c r="O132" s="72">
        <v>47.43</v>
      </c>
      <c r="P132" s="70">
        <v>75</v>
      </c>
      <c r="Q132" s="71">
        <f t="shared" si="21"/>
        <v>112</v>
      </c>
      <c r="R132" s="72">
        <v>68.91</v>
      </c>
      <c r="S132" s="70">
        <v>88</v>
      </c>
      <c r="T132" s="71">
        <f t="shared" si="22"/>
        <v>122</v>
      </c>
      <c r="U132" s="72">
        <v>164.37</v>
      </c>
      <c r="V132" s="73">
        <v>88</v>
      </c>
      <c r="W132" s="71">
        <f t="shared" si="23"/>
        <v>126</v>
      </c>
    </row>
    <row r="133" spans="1:23" s="66" customFormat="1" ht="18" customHeight="1">
      <c r="A133" s="67" t="s">
        <v>66</v>
      </c>
      <c r="B133" s="68">
        <v>52.46</v>
      </c>
      <c r="C133" s="69">
        <v>23.92</v>
      </c>
      <c r="D133" s="69">
        <v>50.15</v>
      </c>
      <c r="E133" s="70">
        <v>87</v>
      </c>
      <c r="F133" s="71">
        <f t="shared" si="18"/>
        <v>106</v>
      </c>
      <c r="G133" s="72">
        <v>24.66</v>
      </c>
      <c r="H133" s="69">
        <v>3.28</v>
      </c>
      <c r="I133" s="69">
        <v>27.94</v>
      </c>
      <c r="J133" s="70">
        <v>85</v>
      </c>
      <c r="K133" s="71">
        <f t="shared" si="19"/>
        <v>135</v>
      </c>
      <c r="L133" s="72">
        <v>20.45</v>
      </c>
      <c r="M133" s="70">
        <v>86</v>
      </c>
      <c r="N133" s="71">
        <f t="shared" si="20"/>
        <v>123</v>
      </c>
      <c r="O133" s="72">
        <v>43.11</v>
      </c>
      <c r="P133" s="70">
        <v>86</v>
      </c>
      <c r="Q133" s="71">
        <f t="shared" si="21"/>
        <v>127</v>
      </c>
      <c r="R133" s="72">
        <v>66.05</v>
      </c>
      <c r="S133" s="70">
        <v>87</v>
      </c>
      <c r="T133" s="71">
        <f t="shared" si="22"/>
        <v>127</v>
      </c>
      <c r="U133" s="72">
        <v>163.71</v>
      </c>
      <c r="V133" s="73">
        <v>87</v>
      </c>
      <c r="W133" s="71">
        <f t="shared" si="23"/>
        <v>127</v>
      </c>
    </row>
    <row r="134" spans="1:23" s="66" customFormat="1" ht="18" customHeight="1">
      <c r="A134" s="67" t="s">
        <v>122</v>
      </c>
      <c r="B134" s="68">
        <v>47.38</v>
      </c>
      <c r="C134" s="69">
        <v>17.79</v>
      </c>
      <c r="D134" s="69">
        <v>41.49</v>
      </c>
      <c r="E134" s="70">
        <v>78</v>
      </c>
      <c r="F134" s="71">
        <f t="shared" si="18"/>
        <v>138</v>
      </c>
      <c r="G134" s="72">
        <v>25.42</v>
      </c>
      <c r="H134" s="69">
        <v>2.71</v>
      </c>
      <c r="I134" s="69">
        <v>28.13</v>
      </c>
      <c r="J134" s="70">
        <v>78</v>
      </c>
      <c r="K134" s="71">
        <f t="shared" si="19"/>
        <v>134</v>
      </c>
      <c r="L134" s="72">
        <v>19.55</v>
      </c>
      <c r="M134" s="70">
        <v>76</v>
      </c>
      <c r="N134" s="71">
        <f t="shared" si="20"/>
        <v>124</v>
      </c>
      <c r="O134" s="72">
        <v>42.91</v>
      </c>
      <c r="P134" s="70">
        <v>75</v>
      </c>
      <c r="Q134" s="71">
        <f t="shared" si="21"/>
        <v>129</v>
      </c>
      <c r="R134" s="72">
        <v>69.92</v>
      </c>
      <c r="S134" s="70">
        <v>78</v>
      </c>
      <c r="T134" s="71">
        <f t="shared" si="22"/>
        <v>120</v>
      </c>
      <c r="U134" s="72">
        <v>158.6</v>
      </c>
      <c r="V134" s="73">
        <v>78</v>
      </c>
      <c r="W134" s="71">
        <f t="shared" si="23"/>
        <v>128</v>
      </c>
    </row>
    <row r="135" spans="1:23" s="66" customFormat="1" ht="18" customHeight="1">
      <c r="A135" s="67" t="s">
        <v>130</v>
      </c>
      <c r="B135" s="68">
        <v>51.43</v>
      </c>
      <c r="C135" s="69">
        <v>25.5</v>
      </c>
      <c r="D135" s="69">
        <v>51.21</v>
      </c>
      <c r="E135" s="70">
        <v>14</v>
      </c>
      <c r="F135" s="71">
        <f t="shared" ref="F135:F150" si="24">RANK(D135,$D$7:$D$150)</f>
        <v>98</v>
      </c>
      <c r="G135" s="72">
        <v>22.54</v>
      </c>
      <c r="H135" s="69">
        <v>3.46</v>
      </c>
      <c r="I135" s="69">
        <v>26</v>
      </c>
      <c r="J135" s="70">
        <v>13</v>
      </c>
      <c r="K135" s="71">
        <f t="shared" ref="K135:K150" si="25">RANK(I135,$I$7:$I$150)</f>
        <v>137</v>
      </c>
      <c r="L135" s="72">
        <v>13.46</v>
      </c>
      <c r="M135" s="70">
        <v>13</v>
      </c>
      <c r="N135" s="71">
        <f t="shared" ref="N135:N150" si="26">RANK(L135,$L$7:$L$150)</f>
        <v>141</v>
      </c>
      <c r="O135" s="72">
        <v>37.6</v>
      </c>
      <c r="P135" s="70">
        <v>1</v>
      </c>
      <c r="Q135" s="71">
        <f t="shared" ref="Q135:Q150" si="27">IFERROR(RANK(O135,$O$7:$O$150),"")</f>
        <v>133</v>
      </c>
      <c r="R135" s="72">
        <v>69.86</v>
      </c>
      <c r="S135" s="70">
        <v>14</v>
      </c>
      <c r="T135" s="71">
        <f t="shared" ref="T135:T150" si="28">IFERROR(RANK(R135,$R$7:$R$150),"")</f>
        <v>121</v>
      </c>
      <c r="U135" s="72">
        <v>157.71</v>
      </c>
      <c r="V135" s="73">
        <v>14</v>
      </c>
      <c r="W135" s="71">
        <f t="shared" ref="W135:W150" si="29">IFERROR(RANK(U135,$U$7:$U$150),"")</f>
        <v>129</v>
      </c>
    </row>
    <row r="136" spans="1:23" s="66" customFormat="1" ht="18" customHeight="1" thickBot="1">
      <c r="A136" s="74" t="s">
        <v>132</v>
      </c>
      <c r="B136" s="75">
        <v>53.85</v>
      </c>
      <c r="C136" s="76">
        <v>15.88</v>
      </c>
      <c r="D136" s="76">
        <v>42.8</v>
      </c>
      <c r="E136" s="77">
        <v>8</v>
      </c>
      <c r="F136" s="78">
        <f t="shared" si="24"/>
        <v>136</v>
      </c>
      <c r="G136" s="79">
        <v>37.25</v>
      </c>
      <c r="H136" s="76">
        <v>10.56</v>
      </c>
      <c r="I136" s="76">
        <v>47.81</v>
      </c>
      <c r="J136" s="77">
        <v>8</v>
      </c>
      <c r="K136" s="78">
        <f t="shared" si="25"/>
        <v>49</v>
      </c>
      <c r="L136" s="79">
        <v>14.5</v>
      </c>
      <c r="M136" s="77">
        <v>4</v>
      </c>
      <c r="N136" s="78">
        <f t="shared" si="26"/>
        <v>138</v>
      </c>
      <c r="O136" s="79"/>
      <c r="P136" s="77"/>
      <c r="Q136" s="78" t="str">
        <f t="shared" si="27"/>
        <v/>
      </c>
      <c r="R136" s="79">
        <v>57</v>
      </c>
      <c r="S136" s="77">
        <v>8</v>
      </c>
      <c r="T136" s="78">
        <f t="shared" si="28"/>
        <v>136</v>
      </c>
      <c r="U136" s="79">
        <v>154.86000000000001</v>
      </c>
      <c r="V136" s="80">
        <v>8</v>
      </c>
      <c r="W136" s="78">
        <f t="shared" si="29"/>
        <v>130</v>
      </c>
    </row>
    <row r="137" spans="1:23" s="66" customFormat="1" ht="18" customHeight="1">
      <c r="A137" s="67" t="s">
        <v>321</v>
      </c>
      <c r="B137" s="68">
        <v>50.17</v>
      </c>
      <c r="C137" s="69">
        <v>20.83</v>
      </c>
      <c r="D137" s="69">
        <v>45.92</v>
      </c>
      <c r="E137" s="70">
        <v>24</v>
      </c>
      <c r="F137" s="71">
        <f t="shared" si="24"/>
        <v>131</v>
      </c>
      <c r="G137" s="72">
        <v>25.64</v>
      </c>
      <c r="H137" s="69">
        <v>3.64</v>
      </c>
      <c r="I137" s="69">
        <v>29.28</v>
      </c>
      <c r="J137" s="70">
        <v>25</v>
      </c>
      <c r="K137" s="71">
        <f t="shared" si="25"/>
        <v>132</v>
      </c>
      <c r="L137" s="72">
        <v>15.71</v>
      </c>
      <c r="M137" s="70">
        <v>21</v>
      </c>
      <c r="N137" s="71">
        <f t="shared" si="26"/>
        <v>132</v>
      </c>
      <c r="O137" s="72">
        <v>44.96</v>
      </c>
      <c r="P137" s="70">
        <v>6</v>
      </c>
      <c r="Q137" s="71">
        <f t="shared" si="27"/>
        <v>121</v>
      </c>
      <c r="R137" s="72">
        <v>62.45</v>
      </c>
      <c r="S137" s="70">
        <v>22</v>
      </c>
      <c r="T137" s="71">
        <f t="shared" si="28"/>
        <v>132</v>
      </c>
      <c r="U137" s="72">
        <v>153.84</v>
      </c>
      <c r="V137" s="73">
        <v>22</v>
      </c>
      <c r="W137" s="71">
        <f t="shared" si="29"/>
        <v>131</v>
      </c>
    </row>
    <row r="138" spans="1:23" s="66" customFormat="1" ht="18" customHeight="1">
      <c r="A138" s="67" t="s">
        <v>286</v>
      </c>
      <c r="B138" s="68">
        <v>46.99</v>
      </c>
      <c r="C138" s="69">
        <v>18.96</v>
      </c>
      <c r="D138" s="69">
        <v>42.45</v>
      </c>
      <c r="E138" s="70">
        <v>141</v>
      </c>
      <c r="F138" s="71">
        <f t="shared" si="24"/>
        <v>137</v>
      </c>
      <c r="G138" s="72">
        <v>22.88</v>
      </c>
      <c r="H138" s="69">
        <v>3.45</v>
      </c>
      <c r="I138" s="69">
        <v>26.34</v>
      </c>
      <c r="J138" s="70">
        <v>139</v>
      </c>
      <c r="K138" s="71">
        <f t="shared" si="25"/>
        <v>136</v>
      </c>
      <c r="L138" s="72">
        <v>16.82</v>
      </c>
      <c r="M138" s="70">
        <v>140</v>
      </c>
      <c r="N138" s="71">
        <f t="shared" si="26"/>
        <v>127</v>
      </c>
      <c r="O138" s="72">
        <v>43.09</v>
      </c>
      <c r="P138" s="70">
        <v>122</v>
      </c>
      <c r="Q138" s="71">
        <f t="shared" si="27"/>
        <v>128</v>
      </c>
      <c r="R138" s="72">
        <v>65.650000000000006</v>
      </c>
      <c r="S138" s="70">
        <v>139</v>
      </c>
      <c r="T138" s="71">
        <f t="shared" si="28"/>
        <v>128</v>
      </c>
      <c r="U138" s="72">
        <v>151.18</v>
      </c>
      <c r="V138" s="73">
        <v>139</v>
      </c>
      <c r="W138" s="71">
        <f t="shared" si="29"/>
        <v>132</v>
      </c>
    </row>
    <row r="139" spans="1:23" s="66" customFormat="1" ht="18" customHeight="1">
      <c r="A139" s="67" t="s">
        <v>143</v>
      </c>
      <c r="B139" s="68">
        <v>50.67</v>
      </c>
      <c r="C139" s="69">
        <v>19</v>
      </c>
      <c r="D139" s="69">
        <v>44.33</v>
      </c>
      <c r="E139" s="70">
        <v>3</v>
      </c>
      <c r="F139" s="71">
        <f t="shared" si="24"/>
        <v>132</v>
      </c>
      <c r="G139" s="72">
        <v>27</v>
      </c>
      <c r="H139" s="69">
        <v>3.5</v>
      </c>
      <c r="I139" s="69">
        <v>30.5</v>
      </c>
      <c r="J139" s="70">
        <v>3</v>
      </c>
      <c r="K139" s="71">
        <f t="shared" si="25"/>
        <v>130</v>
      </c>
      <c r="L139" s="72">
        <v>15.67</v>
      </c>
      <c r="M139" s="70">
        <v>3</v>
      </c>
      <c r="N139" s="71">
        <f t="shared" si="26"/>
        <v>133</v>
      </c>
      <c r="O139" s="72"/>
      <c r="P139" s="70"/>
      <c r="Q139" s="71" t="str">
        <f t="shared" si="27"/>
        <v/>
      </c>
      <c r="R139" s="72">
        <v>60</v>
      </c>
      <c r="S139" s="70">
        <v>2</v>
      </c>
      <c r="T139" s="71">
        <f t="shared" si="28"/>
        <v>135</v>
      </c>
      <c r="U139" s="72">
        <v>151.05000000000001</v>
      </c>
      <c r="V139" s="73">
        <v>2</v>
      </c>
      <c r="W139" s="71">
        <f t="shared" si="29"/>
        <v>133</v>
      </c>
    </row>
    <row r="140" spans="1:23" s="66" customFormat="1" ht="18" customHeight="1">
      <c r="A140" s="67" t="s">
        <v>305</v>
      </c>
      <c r="B140" s="68">
        <v>49.76</v>
      </c>
      <c r="C140" s="69">
        <v>24</v>
      </c>
      <c r="D140" s="69">
        <v>48.88</v>
      </c>
      <c r="E140" s="70">
        <v>5</v>
      </c>
      <c r="F140" s="71">
        <f t="shared" si="24"/>
        <v>118</v>
      </c>
      <c r="G140" s="72">
        <v>18.2</v>
      </c>
      <c r="H140" s="69">
        <v>0.5</v>
      </c>
      <c r="I140" s="69">
        <v>18.7</v>
      </c>
      <c r="J140" s="70">
        <v>5</v>
      </c>
      <c r="K140" s="71">
        <f t="shared" si="25"/>
        <v>143</v>
      </c>
      <c r="L140" s="72">
        <v>15.4</v>
      </c>
      <c r="M140" s="70">
        <v>5</v>
      </c>
      <c r="N140" s="71">
        <f t="shared" si="26"/>
        <v>135</v>
      </c>
      <c r="O140" s="72">
        <v>46.67</v>
      </c>
      <c r="P140" s="70">
        <v>1</v>
      </c>
      <c r="Q140" s="71">
        <f t="shared" si="27"/>
        <v>117</v>
      </c>
      <c r="R140" s="72">
        <v>62.5</v>
      </c>
      <c r="S140" s="70">
        <v>4</v>
      </c>
      <c r="T140" s="71">
        <f t="shared" si="28"/>
        <v>131</v>
      </c>
      <c r="U140" s="72">
        <v>145.63</v>
      </c>
      <c r="V140" s="73">
        <v>4</v>
      </c>
      <c r="W140" s="71">
        <f t="shared" si="29"/>
        <v>134</v>
      </c>
    </row>
    <row r="141" spans="1:23" s="66" customFormat="1" ht="18" customHeight="1" thickBot="1">
      <c r="A141" s="74" t="s">
        <v>323</v>
      </c>
      <c r="B141" s="75">
        <v>51.39</v>
      </c>
      <c r="C141" s="76">
        <v>21.32</v>
      </c>
      <c r="D141" s="76">
        <v>47.02</v>
      </c>
      <c r="E141" s="77">
        <v>25</v>
      </c>
      <c r="F141" s="78">
        <f t="shared" si="24"/>
        <v>128</v>
      </c>
      <c r="G141" s="79">
        <v>29.08</v>
      </c>
      <c r="H141" s="76">
        <v>6.82</v>
      </c>
      <c r="I141" s="76">
        <v>35.9</v>
      </c>
      <c r="J141" s="77">
        <v>25</v>
      </c>
      <c r="K141" s="78">
        <f t="shared" si="25"/>
        <v>114</v>
      </c>
      <c r="L141" s="79">
        <v>14.41</v>
      </c>
      <c r="M141" s="77">
        <v>22</v>
      </c>
      <c r="N141" s="78">
        <f t="shared" si="26"/>
        <v>139</v>
      </c>
      <c r="O141" s="79"/>
      <c r="P141" s="77"/>
      <c r="Q141" s="78" t="str">
        <f t="shared" si="27"/>
        <v/>
      </c>
      <c r="R141" s="79">
        <v>50.77</v>
      </c>
      <c r="S141" s="77">
        <v>26</v>
      </c>
      <c r="T141" s="78">
        <f t="shared" si="28"/>
        <v>140</v>
      </c>
      <c r="U141" s="79">
        <v>142.69</v>
      </c>
      <c r="V141" s="80">
        <v>26</v>
      </c>
      <c r="W141" s="78">
        <f t="shared" si="29"/>
        <v>135</v>
      </c>
    </row>
    <row r="142" spans="1:23" s="66" customFormat="1" ht="18" customHeight="1">
      <c r="A142" s="67" t="s">
        <v>309</v>
      </c>
      <c r="B142" s="68">
        <v>52</v>
      </c>
      <c r="C142" s="69">
        <v>21.5</v>
      </c>
      <c r="D142" s="69">
        <v>47.5</v>
      </c>
      <c r="E142" s="70">
        <v>2</v>
      </c>
      <c r="F142" s="71">
        <f t="shared" si="24"/>
        <v>126</v>
      </c>
      <c r="G142" s="72">
        <v>18.5</v>
      </c>
      <c r="H142" s="69">
        <v>5.25</v>
      </c>
      <c r="I142" s="69">
        <v>23.75</v>
      </c>
      <c r="J142" s="70">
        <v>2</v>
      </c>
      <c r="K142" s="71">
        <f t="shared" si="25"/>
        <v>138</v>
      </c>
      <c r="L142" s="72">
        <v>17</v>
      </c>
      <c r="M142" s="70">
        <v>2</v>
      </c>
      <c r="N142" s="71">
        <f t="shared" si="26"/>
        <v>126</v>
      </c>
      <c r="O142" s="72"/>
      <c r="P142" s="70"/>
      <c r="Q142" s="71" t="str">
        <f t="shared" si="27"/>
        <v/>
      </c>
      <c r="R142" s="72">
        <v>50</v>
      </c>
      <c r="S142" s="70">
        <v>2</v>
      </c>
      <c r="T142" s="71">
        <f t="shared" si="28"/>
        <v>141</v>
      </c>
      <c r="U142" s="72">
        <v>138.25</v>
      </c>
      <c r="V142" s="73">
        <v>2</v>
      </c>
      <c r="W142" s="71">
        <f t="shared" si="29"/>
        <v>136</v>
      </c>
    </row>
    <row r="143" spans="1:23" s="66" customFormat="1" ht="18" customHeight="1">
      <c r="A143" s="67" t="s">
        <v>90</v>
      </c>
      <c r="B143" s="68">
        <v>48.02</v>
      </c>
      <c r="C143" s="69">
        <v>15.77</v>
      </c>
      <c r="D143" s="69">
        <v>39.78</v>
      </c>
      <c r="E143" s="70">
        <v>65</v>
      </c>
      <c r="F143" s="71">
        <f t="shared" si="24"/>
        <v>139</v>
      </c>
      <c r="G143" s="72">
        <v>20.92</v>
      </c>
      <c r="H143" s="69">
        <v>2.4900000000000002</v>
      </c>
      <c r="I143" s="69">
        <v>23.41</v>
      </c>
      <c r="J143" s="70">
        <v>62</v>
      </c>
      <c r="K143" s="71">
        <f t="shared" si="25"/>
        <v>139</v>
      </c>
      <c r="L143" s="72">
        <v>14.92</v>
      </c>
      <c r="M143" s="70">
        <v>61</v>
      </c>
      <c r="N143" s="71">
        <f t="shared" si="26"/>
        <v>137</v>
      </c>
      <c r="O143" s="72">
        <v>41.99</v>
      </c>
      <c r="P143" s="70">
        <v>61</v>
      </c>
      <c r="Q143" s="71">
        <f t="shared" si="27"/>
        <v>130</v>
      </c>
      <c r="R143" s="72">
        <v>61.17</v>
      </c>
      <c r="S143" s="70">
        <v>65</v>
      </c>
      <c r="T143" s="71">
        <f t="shared" si="28"/>
        <v>134</v>
      </c>
      <c r="U143" s="72">
        <v>137.28</v>
      </c>
      <c r="V143" s="73">
        <v>65</v>
      </c>
      <c r="W143" s="71">
        <f t="shared" si="29"/>
        <v>137</v>
      </c>
    </row>
    <row r="144" spans="1:23" s="66" customFormat="1" ht="18" customHeight="1">
      <c r="A144" s="67" t="s">
        <v>310</v>
      </c>
      <c r="B144" s="68">
        <v>42.6</v>
      </c>
      <c r="C144" s="69">
        <v>16.09</v>
      </c>
      <c r="D144" s="69">
        <v>37.39</v>
      </c>
      <c r="E144" s="70">
        <v>79</v>
      </c>
      <c r="F144" s="71">
        <f t="shared" si="24"/>
        <v>140</v>
      </c>
      <c r="G144" s="72">
        <v>21.09</v>
      </c>
      <c r="H144" s="69">
        <v>2.09</v>
      </c>
      <c r="I144" s="69">
        <v>23.18</v>
      </c>
      <c r="J144" s="70">
        <v>76</v>
      </c>
      <c r="K144" s="71">
        <f t="shared" si="25"/>
        <v>140</v>
      </c>
      <c r="L144" s="72">
        <v>14.41</v>
      </c>
      <c r="M144" s="70">
        <v>74</v>
      </c>
      <c r="N144" s="71">
        <f t="shared" si="26"/>
        <v>139</v>
      </c>
      <c r="O144" s="72">
        <v>27.07</v>
      </c>
      <c r="P144" s="70">
        <v>1</v>
      </c>
      <c r="Q144" s="71">
        <f t="shared" si="27"/>
        <v>136</v>
      </c>
      <c r="R144" s="72">
        <v>55.69</v>
      </c>
      <c r="S144" s="70">
        <v>78</v>
      </c>
      <c r="T144" s="71">
        <f t="shared" si="28"/>
        <v>138</v>
      </c>
      <c r="U144" s="72">
        <v>129.21</v>
      </c>
      <c r="V144" s="73">
        <v>78</v>
      </c>
      <c r="W144" s="71">
        <f t="shared" si="29"/>
        <v>138</v>
      </c>
    </row>
    <row r="145" spans="1:27" s="66" customFormat="1" ht="18" customHeight="1">
      <c r="A145" s="67" t="s">
        <v>325</v>
      </c>
      <c r="B145" s="68">
        <v>40.56</v>
      </c>
      <c r="C145" s="69">
        <v>11.53</v>
      </c>
      <c r="D145" s="69">
        <v>31.81</v>
      </c>
      <c r="E145" s="70">
        <v>15</v>
      </c>
      <c r="F145" s="71">
        <f t="shared" si="24"/>
        <v>142</v>
      </c>
      <c r="G145" s="72">
        <v>19.670000000000002</v>
      </c>
      <c r="H145" s="69">
        <v>0.23</v>
      </c>
      <c r="I145" s="69">
        <v>19.899999999999999</v>
      </c>
      <c r="J145" s="70">
        <v>15</v>
      </c>
      <c r="K145" s="71">
        <f t="shared" si="25"/>
        <v>142</v>
      </c>
      <c r="L145" s="72">
        <v>10.93</v>
      </c>
      <c r="M145" s="70">
        <v>14</v>
      </c>
      <c r="N145" s="71">
        <f t="shared" si="26"/>
        <v>143</v>
      </c>
      <c r="O145" s="72">
        <v>38.19</v>
      </c>
      <c r="P145" s="70">
        <v>14</v>
      </c>
      <c r="Q145" s="71">
        <f t="shared" si="27"/>
        <v>132</v>
      </c>
      <c r="R145" s="72">
        <v>61.47</v>
      </c>
      <c r="S145" s="70">
        <v>15</v>
      </c>
      <c r="T145" s="71">
        <f t="shared" si="28"/>
        <v>133</v>
      </c>
      <c r="U145" s="72">
        <v>123.38</v>
      </c>
      <c r="V145" s="73">
        <v>15</v>
      </c>
      <c r="W145" s="71">
        <f t="shared" si="29"/>
        <v>139</v>
      </c>
    </row>
    <row r="146" spans="1:27" s="66" customFormat="1" ht="18" customHeight="1" thickBot="1">
      <c r="A146" s="74" t="s">
        <v>135</v>
      </c>
      <c r="B146" s="75">
        <v>33.14</v>
      </c>
      <c r="C146" s="76">
        <v>10.52</v>
      </c>
      <c r="D146" s="76">
        <v>27.09</v>
      </c>
      <c r="E146" s="77">
        <v>25</v>
      </c>
      <c r="F146" s="78">
        <f t="shared" si="24"/>
        <v>143</v>
      </c>
      <c r="G146" s="79">
        <v>19.84</v>
      </c>
      <c r="H146" s="76">
        <v>1.1200000000000001</v>
      </c>
      <c r="I146" s="76">
        <v>20.96</v>
      </c>
      <c r="J146" s="77">
        <v>25</v>
      </c>
      <c r="K146" s="78">
        <f t="shared" si="25"/>
        <v>141</v>
      </c>
      <c r="L146" s="79">
        <v>12.84</v>
      </c>
      <c r="M146" s="77">
        <v>25</v>
      </c>
      <c r="N146" s="78">
        <f t="shared" si="26"/>
        <v>142</v>
      </c>
      <c r="O146" s="79">
        <v>34.69</v>
      </c>
      <c r="P146" s="77">
        <v>25</v>
      </c>
      <c r="Q146" s="78">
        <f t="shared" si="27"/>
        <v>134</v>
      </c>
      <c r="R146" s="79">
        <v>51.44</v>
      </c>
      <c r="S146" s="77">
        <v>25</v>
      </c>
      <c r="T146" s="78">
        <f t="shared" si="28"/>
        <v>139</v>
      </c>
      <c r="U146" s="79">
        <v>112.33</v>
      </c>
      <c r="V146" s="80">
        <v>25</v>
      </c>
      <c r="W146" s="78">
        <f t="shared" si="29"/>
        <v>140</v>
      </c>
    </row>
    <row r="147" spans="1:27" s="66" customFormat="1" ht="18" customHeight="1">
      <c r="A147" s="67" t="s">
        <v>144</v>
      </c>
      <c r="B147" s="68">
        <v>33.03</v>
      </c>
      <c r="C147" s="69">
        <v>5.86</v>
      </c>
      <c r="D147" s="69">
        <v>22.37</v>
      </c>
      <c r="E147" s="70">
        <v>7</v>
      </c>
      <c r="F147" s="71">
        <f t="shared" si="24"/>
        <v>144</v>
      </c>
      <c r="G147" s="72">
        <v>17.43</v>
      </c>
      <c r="H147" s="69">
        <v>1.1399999999999999</v>
      </c>
      <c r="I147" s="69">
        <v>18.57</v>
      </c>
      <c r="J147" s="70">
        <v>7</v>
      </c>
      <c r="K147" s="71">
        <f t="shared" si="25"/>
        <v>144</v>
      </c>
      <c r="L147" s="72">
        <v>15.4</v>
      </c>
      <c r="M147" s="70">
        <v>5</v>
      </c>
      <c r="N147" s="71">
        <f t="shared" si="26"/>
        <v>135</v>
      </c>
      <c r="O147" s="72">
        <v>34.61</v>
      </c>
      <c r="P147" s="70">
        <v>5</v>
      </c>
      <c r="Q147" s="71">
        <f t="shared" si="27"/>
        <v>135</v>
      </c>
      <c r="R147" s="72">
        <v>56</v>
      </c>
      <c r="S147" s="70">
        <v>6</v>
      </c>
      <c r="T147" s="71">
        <f t="shared" si="28"/>
        <v>137</v>
      </c>
      <c r="U147" s="72">
        <v>111.4</v>
      </c>
      <c r="V147" s="73">
        <v>6</v>
      </c>
      <c r="W147" s="71">
        <f t="shared" si="29"/>
        <v>141</v>
      </c>
    </row>
    <row r="148" spans="1:27" s="66" customFormat="1" ht="18" customHeight="1">
      <c r="A148" s="67" t="s">
        <v>306</v>
      </c>
      <c r="B148" s="68">
        <v>70</v>
      </c>
      <c r="C148" s="69">
        <v>23</v>
      </c>
      <c r="D148" s="69">
        <v>58</v>
      </c>
      <c r="E148" s="70">
        <v>1</v>
      </c>
      <c r="F148" s="71">
        <f t="shared" si="24"/>
        <v>41</v>
      </c>
      <c r="G148" s="72">
        <v>58</v>
      </c>
      <c r="H148" s="69">
        <v>16</v>
      </c>
      <c r="I148" s="69">
        <v>74</v>
      </c>
      <c r="J148" s="70">
        <v>1</v>
      </c>
      <c r="K148" s="71">
        <f t="shared" si="25"/>
        <v>4</v>
      </c>
      <c r="L148" s="72">
        <v>90</v>
      </c>
      <c r="M148" s="70">
        <v>1</v>
      </c>
      <c r="N148" s="71">
        <f t="shared" si="26"/>
        <v>1</v>
      </c>
      <c r="O148" s="72">
        <v>111.47</v>
      </c>
      <c r="P148" s="70">
        <v>1</v>
      </c>
      <c r="Q148" s="71">
        <f t="shared" si="27"/>
        <v>1</v>
      </c>
      <c r="R148" s="72"/>
      <c r="S148" s="70"/>
      <c r="T148" s="71" t="str">
        <f t="shared" si="28"/>
        <v/>
      </c>
      <c r="U148" s="72"/>
      <c r="V148" s="73"/>
      <c r="W148" s="71" t="str">
        <f t="shared" si="29"/>
        <v/>
      </c>
    </row>
    <row r="149" spans="1:27" s="66" customFormat="1" ht="18" customHeight="1">
      <c r="A149" s="67" t="s">
        <v>308</v>
      </c>
      <c r="B149" s="68">
        <v>74.8</v>
      </c>
      <c r="C149" s="69">
        <v>40</v>
      </c>
      <c r="D149" s="69">
        <v>77.400000000000006</v>
      </c>
      <c r="E149" s="70">
        <v>1</v>
      </c>
      <c r="F149" s="71">
        <f t="shared" si="24"/>
        <v>1</v>
      </c>
      <c r="G149" s="72">
        <v>67</v>
      </c>
      <c r="H149" s="69">
        <v>16.5</v>
      </c>
      <c r="I149" s="69">
        <v>83.5</v>
      </c>
      <c r="J149" s="70">
        <v>1</v>
      </c>
      <c r="K149" s="71">
        <f t="shared" si="25"/>
        <v>1</v>
      </c>
      <c r="L149" s="72">
        <v>84</v>
      </c>
      <c r="M149" s="70">
        <v>1</v>
      </c>
      <c r="N149" s="71">
        <f t="shared" si="26"/>
        <v>2</v>
      </c>
      <c r="O149" s="72">
        <v>98.67</v>
      </c>
      <c r="P149" s="70">
        <v>1</v>
      </c>
      <c r="Q149" s="71">
        <f t="shared" si="27"/>
        <v>2</v>
      </c>
      <c r="R149" s="72"/>
      <c r="S149" s="70"/>
      <c r="T149" s="71" t="str">
        <f t="shared" si="28"/>
        <v/>
      </c>
      <c r="U149" s="72"/>
      <c r="V149" s="73"/>
      <c r="W149" s="71" t="str">
        <f t="shared" si="29"/>
        <v/>
      </c>
    </row>
    <row r="150" spans="1:27" s="66" customFormat="1" ht="18" customHeight="1" thickBot="1">
      <c r="A150" s="67" t="s">
        <v>142</v>
      </c>
      <c r="B150" s="68">
        <v>57.07</v>
      </c>
      <c r="C150" s="69">
        <v>29.6</v>
      </c>
      <c r="D150" s="69">
        <v>58.13</v>
      </c>
      <c r="E150" s="70">
        <v>15</v>
      </c>
      <c r="F150" s="71">
        <f t="shared" si="24"/>
        <v>40</v>
      </c>
      <c r="G150" s="72">
        <v>30</v>
      </c>
      <c r="H150" s="69">
        <v>5.2</v>
      </c>
      <c r="I150" s="69">
        <v>35.200000000000003</v>
      </c>
      <c r="J150" s="70">
        <v>15</v>
      </c>
      <c r="K150" s="71">
        <f t="shared" si="25"/>
        <v>117</v>
      </c>
      <c r="L150" s="72"/>
      <c r="M150" s="70"/>
      <c r="N150" s="71" t="e">
        <f t="shared" si="26"/>
        <v>#N/A</v>
      </c>
      <c r="O150" s="72"/>
      <c r="P150" s="70"/>
      <c r="Q150" s="71" t="str">
        <f t="shared" si="27"/>
        <v/>
      </c>
      <c r="R150" s="72"/>
      <c r="S150" s="70"/>
      <c r="T150" s="71" t="str">
        <f t="shared" si="28"/>
        <v/>
      </c>
      <c r="U150" s="72"/>
      <c r="V150" s="73"/>
      <c r="W150" s="71" t="str">
        <f t="shared" si="29"/>
        <v/>
      </c>
    </row>
    <row r="151" spans="1:27" s="66" customFormat="1" ht="18" customHeight="1" thickTop="1" thickBot="1">
      <c r="A151" s="56"/>
      <c r="B151" s="57" t="s">
        <v>8</v>
      </c>
      <c r="C151" s="58" t="s">
        <v>25</v>
      </c>
      <c r="D151" s="58" t="s">
        <v>26</v>
      </c>
      <c r="E151" s="338" t="s">
        <v>249</v>
      </c>
      <c r="F151" s="339"/>
      <c r="G151" s="57" t="s">
        <v>8</v>
      </c>
      <c r="H151" s="58" t="s">
        <v>9</v>
      </c>
      <c r="I151" s="58" t="s">
        <v>26</v>
      </c>
      <c r="J151" s="338" t="s">
        <v>249</v>
      </c>
      <c r="K151" s="339"/>
      <c r="L151" s="81" t="s">
        <v>26</v>
      </c>
      <c r="M151" s="338" t="s">
        <v>249</v>
      </c>
      <c r="N151" s="339"/>
      <c r="O151" s="57" t="s">
        <v>26</v>
      </c>
      <c r="P151" s="338" t="s">
        <v>249</v>
      </c>
      <c r="Q151" s="339"/>
      <c r="R151" s="57" t="s">
        <v>26</v>
      </c>
      <c r="S151" s="338" t="s">
        <v>249</v>
      </c>
      <c r="T151" s="339"/>
      <c r="U151" s="57" t="s">
        <v>242</v>
      </c>
      <c r="V151" s="338" t="s">
        <v>249</v>
      </c>
      <c r="W151" s="339"/>
    </row>
    <row r="152" spans="1:27" s="66" customFormat="1" ht="18" customHeight="1" thickBot="1">
      <c r="A152" s="60" t="s">
        <v>276</v>
      </c>
      <c r="B152" s="61">
        <v>63.1</v>
      </c>
      <c r="C152" s="62">
        <v>25.44</v>
      </c>
      <c r="D152" s="62">
        <v>56.99</v>
      </c>
      <c r="E152" s="336">
        <v>33218</v>
      </c>
      <c r="F152" s="337"/>
      <c r="G152" s="61">
        <v>38.799999999999997</v>
      </c>
      <c r="H152" s="62">
        <v>9.39</v>
      </c>
      <c r="I152" s="62">
        <v>48.19</v>
      </c>
      <c r="J152" s="336">
        <v>32983</v>
      </c>
      <c r="K152" s="337"/>
      <c r="L152" s="61">
        <v>36.22</v>
      </c>
      <c r="M152" s="336">
        <v>32782</v>
      </c>
      <c r="N152" s="337"/>
      <c r="O152" s="61">
        <v>59.4</v>
      </c>
      <c r="P152" s="336">
        <v>26574</v>
      </c>
      <c r="Q152" s="337"/>
      <c r="R152" s="61">
        <v>79.959999999999994</v>
      </c>
      <c r="S152" s="336">
        <v>27965</v>
      </c>
      <c r="T152" s="337"/>
      <c r="U152" s="61">
        <v>216.1</v>
      </c>
      <c r="V152" s="336">
        <v>27965</v>
      </c>
      <c r="W152" s="337"/>
    </row>
    <row r="153" spans="1:27" customFormat="1" ht="39.75" customHeight="1">
      <c r="A153" s="248" t="s">
        <v>59</v>
      </c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</row>
  </sheetData>
  <sortState ref="A8:W150">
    <sortCondition descending="1" ref="U7:U150"/>
  </sortState>
  <mergeCells count="24">
    <mergeCell ref="A153:M153"/>
    <mergeCell ref="V151:W151"/>
    <mergeCell ref="E152:F152"/>
    <mergeCell ref="J152:K152"/>
    <mergeCell ref="M152:N152"/>
    <mergeCell ref="P152:Q152"/>
    <mergeCell ref="S152:T152"/>
    <mergeCell ref="V152:W152"/>
    <mergeCell ref="E151:F151"/>
    <mergeCell ref="J151:K151"/>
    <mergeCell ref="M151:N151"/>
    <mergeCell ref="P151:Q151"/>
    <mergeCell ref="S151:T151"/>
    <mergeCell ref="A1:W1"/>
    <mergeCell ref="A2:W2"/>
    <mergeCell ref="U4:W4"/>
    <mergeCell ref="A5:A6"/>
    <mergeCell ref="B5:F5"/>
    <mergeCell ref="G5:K5"/>
    <mergeCell ref="L5:N5"/>
    <mergeCell ref="O5:Q5"/>
    <mergeCell ref="R5:T5"/>
    <mergeCell ref="U5:W5"/>
    <mergeCell ref="O4:T4"/>
  </mergeCells>
  <phoneticPr fontId="2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R23" sqref="R23"/>
    </sheetView>
  </sheetViews>
  <sheetFormatPr defaultRowHeight="16.5"/>
  <cols>
    <col min="1" max="1" width="20.5" bestFit="1" customWidth="1"/>
    <col min="2" max="2" width="6.75" bestFit="1" customWidth="1"/>
    <col min="3" max="5" width="6" bestFit="1" customWidth="1"/>
    <col min="6" max="6" width="5.25" bestFit="1" customWidth="1"/>
    <col min="7" max="9" width="6" bestFit="1" customWidth="1"/>
    <col min="10" max="10" width="5.25" bestFit="1" customWidth="1"/>
    <col min="11" max="11" width="6" bestFit="1" customWidth="1"/>
    <col min="12" max="12" width="5.25" bestFit="1" customWidth="1"/>
    <col min="13" max="13" width="6" bestFit="1" customWidth="1"/>
    <col min="14" max="14" width="5.25" bestFit="1" customWidth="1"/>
    <col min="15" max="15" width="6.875" bestFit="1" customWidth="1"/>
    <col min="16" max="16" width="5.25" bestFit="1" customWidth="1"/>
    <col min="17" max="17" width="6.875" bestFit="1" customWidth="1"/>
    <col min="18" max="18" width="7.125" bestFit="1" customWidth="1"/>
    <col min="19" max="19" width="6.875" bestFit="1" customWidth="1"/>
    <col min="20" max="20" width="7.125" bestFit="1" customWidth="1"/>
  </cols>
  <sheetData>
    <row r="1" spans="1:22" ht="20.25">
      <c r="A1" s="365" t="s">
        <v>262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20.25">
      <c r="A2" s="366" t="s">
        <v>326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1:22">
      <c r="A3" s="90" t="s">
        <v>327</v>
      </c>
      <c r="B3" s="90"/>
      <c r="C3" s="90"/>
      <c r="D3" s="90"/>
      <c r="E3" s="90"/>
      <c r="F3" s="367" t="s">
        <v>263</v>
      </c>
      <c r="G3" s="367"/>
      <c r="H3" s="367"/>
      <c r="I3" s="367"/>
      <c r="J3" s="367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ht="17.25" thickBot="1">
      <c r="A4" s="90" t="s">
        <v>328</v>
      </c>
      <c r="B4" s="90"/>
      <c r="C4" s="90"/>
      <c r="D4" s="90"/>
      <c r="E4" s="90"/>
      <c r="F4" s="90"/>
      <c r="G4" s="368" t="s">
        <v>265</v>
      </c>
      <c r="H4" s="368"/>
      <c r="I4" s="368"/>
      <c r="J4" s="90"/>
      <c r="K4" s="90"/>
      <c r="L4" s="90"/>
      <c r="M4" s="90"/>
      <c r="N4" s="90"/>
      <c r="O4" s="90"/>
      <c r="P4" s="203" t="s">
        <v>266</v>
      </c>
      <c r="Q4" s="90"/>
      <c r="R4" s="90"/>
      <c r="S4" s="90"/>
      <c r="T4" s="90"/>
      <c r="U4" s="90"/>
      <c r="V4" s="90"/>
    </row>
    <row r="5" spans="1:22">
      <c r="A5" s="293" t="s">
        <v>34</v>
      </c>
      <c r="B5" s="293" t="s">
        <v>159</v>
      </c>
      <c r="C5" s="232" t="s">
        <v>20</v>
      </c>
      <c r="D5" s="301"/>
      <c r="E5" s="301"/>
      <c r="F5" s="302"/>
      <c r="G5" s="232" t="s">
        <v>21</v>
      </c>
      <c r="H5" s="301"/>
      <c r="I5" s="301"/>
      <c r="J5" s="302"/>
      <c r="K5" s="232" t="s">
        <v>22</v>
      </c>
      <c r="L5" s="302"/>
      <c r="M5" s="232" t="s">
        <v>23</v>
      </c>
      <c r="N5" s="302"/>
      <c r="O5" s="232" t="s">
        <v>24</v>
      </c>
      <c r="P5" s="302"/>
      <c r="Q5" s="232" t="s">
        <v>160</v>
      </c>
      <c r="R5" s="302"/>
      <c r="S5" s="232" t="s">
        <v>161</v>
      </c>
      <c r="T5" s="302"/>
      <c r="U5" s="91"/>
      <c r="V5" s="91"/>
    </row>
    <row r="6" spans="1:22" ht="17.25" thickBot="1">
      <c r="A6" s="295"/>
      <c r="B6" s="295"/>
      <c r="C6" s="92" t="s">
        <v>8</v>
      </c>
      <c r="D6" s="93" t="s">
        <v>25</v>
      </c>
      <c r="E6" s="93" t="s">
        <v>26</v>
      </c>
      <c r="F6" s="94" t="s">
        <v>27</v>
      </c>
      <c r="G6" s="95" t="s">
        <v>8</v>
      </c>
      <c r="H6" s="93" t="s">
        <v>9</v>
      </c>
      <c r="I6" s="93" t="s">
        <v>26</v>
      </c>
      <c r="J6" s="96" t="s">
        <v>27</v>
      </c>
      <c r="K6" s="92" t="s">
        <v>26</v>
      </c>
      <c r="L6" s="94" t="s">
        <v>27</v>
      </c>
      <c r="M6" s="92" t="s">
        <v>26</v>
      </c>
      <c r="N6" s="94" t="s">
        <v>27</v>
      </c>
      <c r="O6" s="92" t="s">
        <v>26</v>
      </c>
      <c r="P6" s="94" t="s">
        <v>27</v>
      </c>
      <c r="Q6" s="92" t="s">
        <v>11</v>
      </c>
      <c r="R6" s="97" t="s">
        <v>162</v>
      </c>
      <c r="S6" s="92" t="s">
        <v>11</v>
      </c>
      <c r="T6" s="97" t="s">
        <v>162</v>
      </c>
      <c r="U6" s="91"/>
      <c r="V6" s="91"/>
    </row>
    <row r="7" spans="1:22">
      <c r="A7" s="360" t="s">
        <v>97</v>
      </c>
      <c r="B7" s="98" t="s">
        <v>163</v>
      </c>
      <c r="C7" s="99">
        <v>72</v>
      </c>
      <c r="D7" s="100">
        <v>34</v>
      </c>
      <c r="E7" s="100">
        <v>66.8</v>
      </c>
      <c r="F7" s="101">
        <v>13</v>
      </c>
      <c r="G7" s="99">
        <v>45</v>
      </c>
      <c r="H7" s="100">
        <v>10</v>
      </c>
      <c r="I7" s="100">
        <v>54</v>
      </c>
      <c r="J7" s="101">
        <v>10</v>
      </c>
      <c r="K7" s="99">
        <v>48</v>
      </c>
      <c r="L7" s="101">
        <v>8</v>
      </c>
      <c r="M7" s="99">
        <v>77.47</v>
      </c>
      <c r="N7" s="101">
        <v>11</v>
      </c>
      <c r="O7" s="99">
        <v>96</v>
      </c>
      <c r="P7" s="101">
        <v>13</v>
      </c>
      <c r="Q7" s="99">
        <v>223.9</v>
      </c>
      <c r="R7" s="101">
        <v>38</v>
      </c>
      <c r="S7" s="99">
        <v>236.9</v>
      </c>
      <c r="T7" s="101">
        <v>39</v>
      </c>
      <c r="U7" s="91"/>
      <c r="V7" s="91"/>
    </row>
    <row r="8" spans="1:22">
      <c r="A8" s="361"/>
      <c r="B8" s="102" t="s">
        <v>164</v>
      </c>
      <c r="C8" s="103">
        <v>68.400000000000006</v>
      </c>
      <c r="D8" s="104">
        <v>32</v>
      </c>
      <c r="E8" s="104">
        <v>63.8</v>
      </c>
      <c r="F8" s="105">
        <v>12</v>
      </c>
      <c r="G8" s="103">
        <v>38</v>
      </c>
      <c r="H8" s="104">
        <v>8.5</v>
      </c>
      <c r="I8" s="104">
        <v>47.5</v>
      </c>
      <c r="J8" s="105">
        <v>8</v>
      </c>
      <c r="K8" s="103">
        <v>37</v>
      </c>
      <c r="L8" s="105">
        <v>6</v>
      </c>
      <c r="M8" s="103">
        <v>71.2</v>
      </c>
      <c r="N8" s="105">
        <v>10</v>
      </c>
      <c r="O8" s="103">
        <v>88</v>
      </c>
      <c r="P8" s="105">
        <v>12</v>
      </c>
      <c r="Q8" s="103">
        <v>212.2</v>
      </c>
      <c r="R8" s="105">
        <v>36</v>
      </c>
      <c r="S8" s="103">
        <v>221.8</v>
      </c>
      <c r="T8" s="105">
        <v>36</v>
      </c>
      <c r="U8" s="91"/>
      <c r="V8" s="91"/>
    </row>
    <row r="9" spans="1:22">
      <c r="A9" s="361"/>
      <c r="B9" s="102" t="s">
        <v>165</v>
      </c>
      <c r="C9" s="103">
        <v>61.2</v>
      </c>
      <c r="D9" s="104">
        <v>28</v>
      </c>
      <c r="E9" s="104">
        <v>58.4</v>
      </c>
      <c r="F9" s="105">
        <v>11</v>
      </c>
      <c r="G9" s="103">
        <v>30</v>
      </c>
      <c r="H9" s="104">
        <v>6.5</v>
      </c>
      <c r="I9" s="104">
        <v>37.5</v>
      </c>
      <c r="J9" s="105">
        <v>7</v>
      </c>
      <c r="K9" s="103">
        <v>28</v>
      </c>
      <c r="L9" s="105">
        <v>5</v>
      </c>
      <c r="M9" s="103">
        <v>63.33</v>
      </c>
      <c r="N9" s="105">
        <v>9</v>
      </c>
      <c r="O9" s="103">
        <v>80</v>
      </c>
      <c r="P9" s="105">
        <v>11</v>
      </c>
      <c r="Q9" s="103">
        <v>187.97</v>
      </c>
      <c r="R9" s="105">
        <v>32</v>
      </c>
      <c r="S9" s="103">
        <v>201.2</v>
      </c>
      <c r="T9" s="105">
        <v>33</v>
      </c>
      <c r="U9" s="91"/>
      <c r="V9" s="91"/>
    </row>
    <row r="10" spans="1:22">
      <c r="A10" s="361"/>
      <c r="B10" s="102" t="s">
        <v>166</v>
      </c>
      <c r="C10" s="103">
        <v>53.6</v>
      </c>
      <c r="D10" s="104">
        <v>24</v>
      </c>
      <c r="E10" s="104">
        <v>52.2</v>
      </c>
      <c r="F10" s="105">
        <v>10</v>
      </c>
      <c r="G10" s="103">
        <v>22</v>
      </c>
      <c r="H10" s="104">
        <v>4.5</v>
      </c>
      <c r="I10" s="104">
        <v>26.5</v>
      </c>
      <c r="J10" s="105">
        <v>5</v>
      </c>
      <c r="K10" s="103">
        <v>19</v>
      </c>
      <c r="L10" s="105">
        <v>4</v>
      </c>
      <c r="M10" s="103">
        <v>56.8</v>
      </c>
      <c r="N10" s="105">
        <v>8</v>
      </c>
      <c r="O10" s="103">
        <v>72</v>
      </c>
      <c r="P10" s="105">
        <v>10</v>
      </c>
      <c r="Q10" s="103">
        <v>170.87</v>
      </c>
      <c r="R10" s="105">
        <v>29</v>
      </c>
      <c r="S10" s="103">
        <v>180</v>
      </c>
      <c r="T10" s="105">
        <v>31</v>
      </c>
      <c r="U10" s="91"/>
      <c r="V10" s="91"/>
    </row>
    <row r="11" spans="1:22">
      <c r="A11" s="361"/>
      <c r="B11" s="102" t="s">
        <v>167</v>
      </c>
      <c r="C11" s="103">
        <v>48.4</v>
      </c>
      <c r="D11" s="104">
        <v>20</v>
      </c>
      <c r="E11" s="104">
        <v>46.6</v>
      </c>
      <c r="F11" s="105">
        <v>9</v>
      </c>
      <c r="G11" s="103">
        <v>18</v>
      </c>
      <c r="H11" s="104">
        <v>1</v>
      </c>
      <c r="I11" s="104">
        <v>22.5</v>
      </c>
      <c r="J11" s="105">
        <v>4</v>
      </c>
      <c r="K11" s="103">
        <v>13</v>
      </c>
      <c r="L11" s="105">
        <v>3</v>
      </c>
      <c r="M11" s="103">
        <v>52.27</v>
      </c>
      <c r="N11" s="105">
        <v>7</v>
      </c>
      <c r="O11" s="103">
        <v>64</v>
      </c>
      <c r="P11" s="105">
        <v>9</v>
      </c>
      <c r="Q11" s="103">
        <v>157</v>
      </c>
      <c r="R11" s="105">
        <v>27</v>
      </c>
      <c r="S11" s="103">
        <v>171.7</v>
      </c>
      <c r="T11" s="105">
        <v>29</v>
      </c>
      <c r="U11" s="91"/>
      <c r="V11" s="91"/>
    </row>
    <row r="12" spans="1:22">
      <c r="A12" s="361"/>
      <c r="B12" s="102" t="s">
        <v>168</v>
      </c>
      <c r="C12" s="103">
        <v>11.358801112586599</v>
      </c>
      <c r="D12" s="104">
        <v>6.3553342599922296</v>
      </c>
      <c r="E12" s="104">
        <v>9.3860125727707597</v>
      </c>
      <c r="F12" s="105"/>
      <c r="G12" s="103">
        <v>11.167460715326699</v>
      </c>
      <c r="H12" s="104">
        <v>3.2294313150623002</v>
      </c>
      <c r="I12" s="104">
        <v>13.0771659298345</v>
      </c>
      <c r="J12" s="105"/>
      <c r="K12" s="103">
        <v>13.408831338042701</v>
      </c>
      <c r="L12" s="105"/>
      <c r="M12" s="103">
        <v>11.6866659025226</v>
      </c>
      <c r="N12" s="105"/>
      <c r="O12" s="103">
        <v>14.100179579352799</v>
      </c>
      <c r="P12" s="105"/>
      <c r="Q12" s="103">
        <v>30.9545058360297</v>
      </c>
      <c r="R12" s="105"/>
      <c r="S12" s="103">
        <v>32.044518544292998</v>
      </c>
      <c r="T12" s="105"/>
      <c r="U12" s="91"/>
      <c r="V12" s="91"/>
    </row>
    <row r="13" spans="1:22">
      <c r="A13" s="361"/>
      <c r="B13" s="102" t="s">
        <v>169</v>
      </c>
      <c r="C13" s="103">
        <v>60.06</v>
      </c>
      <c r="D13" s="104">
        <v>27.32</v>
      </c>
      <c r="E13" s="104">
        <v>57.35</v>
      </c>
      <c r="F13" s="105"/>
      <c r="G13" s="103">
        <v>30.79</v>
      </c>
      <c r="H13" s="104">
        <v>6.23</v>
      </c>
      <c r="I13" s="104">
        <v>37.020000000000003</v>
      </c>
      <c r="J13" s="105"/>
      <c r="K13" s="103">
        <v>29.39</v>
      </c>
      <c r="L13" s="105"/>
      <c r="M13" s="103">
        <v>63.91</v>
      </c>
      <c r="N13" s="105"/>
      <c r="O13" s="103">
        <v>78.78</v>
      </c>
      <c r="P13" s="105"/>
      <c r="Q13" s="103">
        <v>191.92</v>
      </c>
      <c r="R13" s="105"/>
      <c r="S13" s="103">
        <v>201.05</v>
      </c>
      <c r="T13" s="105"/>
      <c r="U13" s="91"/>
      <c r="V13" s="91"/>
    </row>
    <row r="14" spans="1:22" ht="17.25" thickBot="1">
      <c r="A14" s="362"/>
      <c r="B14" s="106" t="s">
        <v>10</v>
      </c>
      <c r="C14" s="354">
        <v>141</v>
      </c>
      <c r="D14" s="359"/>
      <c r="E14" s="359"/>
      <c r="F14" s="355"/>
      <c r="G14" s="354">
        <v>140</v>
      </c>
      <c r="H14" s="359"/>
      <c r="I14" s="359"/>
      <c r="J14" s="355"/>
      <c r="K14" s="354">
        <v>141</v>
      </c>
      <c r="L14" s="355"/>
      <c r="M14" s="354">
        <v>70</v>
      </c>
      <c r="N14" s="355"/>
      <c r="O14" s="354">
        <v>98</v>
      </c>
      <c r="P14" s="355"/>
      <c r="Q14" s="354">
        <v>70</v>
      </c>
      <c r="R14" s="355"/>
      <c r="S14" s="354">
        <v>98</v>
      </c>
      <c r="T14" s="355"/>
      <c r="U14" s="91"/>
      <c r="V14" s="91"/>
    </row>
    <row r="15" spans="1:22">
      <c r="A15" s="363" t="s">
        <v>170</v>
      </c>
      <c r="B15" s="364"/>
      <c r="C15" s="99">
        <v>78</v>
      </c>
      <c r="D15" s="100">
        <v>33</v>
      </c>
      <c r="E15" s="100">
        <v>70</v>
      </c>
      <c r="F15" s="101">
        <v>14</v>
      </c>
      <c r="G15" s="99">
        <v>57</v>
      </c>
      <c r="H15" s="100">
        <v>16.5</v>
      </c>
      <c r="I15" s="100">
        <v>71.5</v>
      </c>
      <c r="J15" s="101">
        <v>13</v>
      </c>
      <c r="K15" s="99">
        <v>63</v>
      </c>
      <c r="L15" s="101">
        <v>11</v>
      </c>
      <c r="M15" s="99">
        <v>82.8</v>
      </c>
      <c r="N15" s="101">
        <v>12</v>
      </c>
      <c r="O15" s="99">
        <v>98</v>
      </c>
      <c r="P15" s="101">
        <v>13</v>
      </c>
      <c r="Q15" s="99">
        <v>276.67</v>
      </c>
      <c r="R15" s="101">
        <v>46</v>
      </c>
      <c r="S15" s="99">
        <v>280.3</v>
      </c>
      <c r="T15" s="101">
        <v>46</v>
      </c>
      <c r="U15" s="91"/>
      <c r="V15" s="91"/>
    </row>
    <row r="16" spans="1:22">
      <c r="A16" s="352" t="s">
        <v>171</v>
      </c>
      <c r="B16" s="353"/>
      <c r="C16" s="103">
        <v>72.8</v>
      </c>
      <c r="D16" s="104">
        <v>31</v>
      </c>
      <c r="E16" s="104">
        <v>65.5</v>
      </c>
      <c r="F16" s="105">
        <v>13</v>
      </c>
      <c r="G16" s="103">
        <v>50</v>
      </c>
      <c r="H16" s="104">
        <v>13.5</v>
      </c>
      <c r="I16" s="104">
        <v>63</v>
      </c>
      <c r="J16" s="105">
        <v>11</v>
      </c>
      <c r="K16" s="103">
        <v>49</v>
      </c>
      <c r="L16" s="105">
        <v>8</v>
      </c>
      <c r="M16" s="103">
        <v>71.599999999999994</v>
      </c>
      <c r="N16" s="105">
        <v>10</v>
      </c>
      <c r="O16" s="103">
        <v>92</v>
      </c>
      <c r="P16" s="105">
        <v>12</v>
      </c>
      <c r="Q16" s="103">
        <v>241.67</v>
      </c>
      <c r="R16" s="105">
        <v>41</v>
      </c>
      <c r="S16" s="103">
        <v>252.5</v>
      </c>
      <c r="T16" s="105">
        <v>42</v>
      </c>
      <c r="U16" s="91"/>
      <c r="V16" s="91"/>
    </row>
    <row r="17" spans="1:22">
      <c r="A17" s="352" t="s">
        <v>172</v>
      </c>
      <c r="B17" s="353"/>
      <c r="C17" s="103">
        <v>64.400000000000006</v>
      </c>
      <c r="D17" s="104">
        <v>27</v>
      </c>
      <c r="E17" s="104">
        <v>58.6</v>
      </c>
      <c r="F17" s="105">
        <v>11</v>
      </c>
      <c r="G17" s="103">
        <v>39</v>
      </c>
      <c r="H17" s="104">
        <v>9</v>
      </c>
      <c r="I17" s="104">
        <v>48</v>
      </c>
      <c r="J17" s="105">
        <v>9</v>
      </c>
      <c r="K17" s="103">
        <v>32</v>
      </c>
      <c r="L17" s="105">
        <v>6</v>
      </c>
      <c r="M17" s="103">
        <v>57.47</v>
      </c>
      <c r="N17" s="105">
        <v>8</v>
      </c>
      <c r="O17" s="103">
        <v>82</v>
      </c>
      <c r="P17" s="105">
        <v>11</v>
      </c>
      <c r="Q17" s="103">
        <v>196.2</v>
      </c>
      <c r="R17" s="105">
        <v>34</v>
      </c>
      <c r="S17" s="103">
        <v>215.4</v>
      </c>
      <c r="T17" s="105">
        <v>36</v>
      </c>
      <c r="U17" s="91"/>
      <c r="V17" s="91"/>
    </row>
    <row r="18" spans="1:22">
      <c r="A18" s="352" t="s">
        <v>173</v>
      </c>
      <c r="B18" s="353"/>
      <c r="C18" s="103">
        <v>55.2</v>
      </c>
      <c r="D18" s="104">
        <v>22</v>
      </c>
      <c r="E18" s="104">
        <v>50.6</v>
      </c>
      <c r="F18" s="105">
        <v>10</v>
      </c>
      <c r="G18" s="103">
        <v>27</v>
      </c>
      <c r="H18" s="104">
        <v>5</v>
      </c>
      <c r="I18" s="104">
        <v>33</v>
      </c>
      <c r="J18" s="105">
        <v>6</v>
      </c>
      <c r="K18" s="103">
        <v>20</v>
      </c>
      <c r="L18" s="105">
        <v>4</v>
      </c>
      <c r="M18" s="103">
        <v>45.47</v>
      </c>
      <c r="N18" s="105">
        <v>7</v>
      </c>
      <c r="O18" s="103">
        <v>70</v>
      </c>
      <c r="P18" s="105">
        <v>9</v>
      </c>
      <c r="Q18" s="103">
        <v>158.1</v>
      </c>
      <c r="R18" s="105">
        <v>28</v>
      </c>
      <c r="S18" s="103">
        <v>179.3</v>
      </c>
      <c r="T18" s="105">
        <v>30</v>
      </c>
      <c r="U18" s="91"/>
      <c r="V18" s="91"/>
    </row>
    <row r="19" spans="1:22">
      <c r="A19" s="352" t="s">
        <v>174</v>
      </c>
      <c r="B19" s="353"/>
      <c r="C19" s="103">
        <v>48</v>
      </c>
      <c r="D19" s="104">
        <v>17</v>
      </c>
      <c r="E19" s="104">
        <v>43.4</v>
      </c>
      <c r="F19" s="105">
        <v>9</v>
      </c>
      <c r="G19" s="103">
        <v>21</v>
      </c>
      <c r="H19" s="104">
        <v>2</v>
      </c>
      <c r="I19" s="104">
        <v>24</v>
      </c>
      <c r="J19" s="105">
        <v>5</v>
      </c>
      <c r="K19" s="103">
        <v>14</v>
      </c>
      <c r="L19" s="105">
        <v>3</v>
      </c>
      <c r="M19" s="103">
        <v>38</v>
      </c>
      <c r="N19" s="105">
        <v>6</v>
      </c>
      <c r="O19" s="103">
        <v>60</v>
      </c>
      <c r="P19" s="105">
        <v>8</v>
      </c>
      <c r="Q19" s="103">
        <v>133.87</v>
      </c>
      <c r="R19" s="105">
        <v>24</v>
      </c>
      <c r="S19" s="103">
        <v>154</v>
      </c>
      <c r="T19" s="105">
        <v>26</v>
      </c>
      <c r="U19" s="91"/>
      <c r="V19" s="91"/>
    </row>
    <row r="20" spans="1:22">
      <c r="A20" s="352" t="s">
        <v>29</v>
      </c>
      <c r="B20" s="353"/>
      <c r="C20" s="103">
        <v>13.807251460907301</v>
      </c>
      <c r="D20" s="104">
        <v>7.5791057432381201</v>
      </c>
      <c r="E20" s="104">
        <v>12.268902160314401</v>
      </c>
      <c r="F20" s="105"/>
      <c r="G20" s="103">
        <v>14.0381049880035</v>
      </c>
      <c r="H20" s="104">
        <v>5.7647747685786896</v>
      </c>
      <c r="I20" s="104">
        <v>18.6903449344676</v>
      </c>
      <c r="J20" s="105"/>
      <c r="K20" s="103">
        <v>20.2833328613698</v>
      </c>
      <c r="L20" s="105"/>
      <c r="M20" s="103">
        <v>18.729065253061801</v>
      </c>
      <c r="N20" s="105"/>
      <c r="O20" s="103">
        <v>16.810966586970199</v>
      </c>
      <c r="P20" s="105"/>
      <c r="Q20" s="103">
        <v>59.475610722102402</v>
      </c>
      <c r="R20" s="105"/>
      <c r="S20" s="103">
        <v>53.112683751947301</v>
      </c>
      <c r="T20" s="105"/>
      <c r="U20" s="91"/>
      <c r="V20" s="91"/>
    </row>
    <row r="21" spans="1:22">
      <c r="A21" s="352" t="s">
        <v>28</v>
      </c>
      <c r="B21" s="353"/>
      <c r="C21" s="103">
        <v>63.1</v>
      </c>
      <c r="D21" s="104">
        <v>25.44</v>
      </c>
      <c r="E21" s="104">
        <v>56.99</v>
      </c>
      <c r="F21" s="105"/>
      <c r="G21" s="103">
        <v>38.799999999999997</v>
      </c>
      <c r="H21" s="104">
        <v>9.39</v>
      </c>
      <c r="I21" s="104">
        <v>48.19</v>
      </c>
      <c r="J21" s="105"/>
      <c r="K21" s="103">
        <v>36.22</v>
      </c>
      <c r="L21" s="105"/>
      <c r="M21" s="103">
        <v>59.4</v>
      </c>
      <c r="N21" s="105"/>
      <c r="O21" s="103">
        <v>79.959999999999994</v>
      </c>
      <c r="P21" s="105"/>
      <c r="Q21" s="103">
        <v>201.61</v>
      </c>
      <c r="R21" s="105"/>
      <c r="S21" s="103">
        <v>216.1</v>
      </c>
      <c r="T21" s="105"/>
      <c r="U21" s="91"/>
      <c r="V21" s="91"/>
    </row>
    <row r="22" spans="1:22" ht="17.25" thickBot="1">
      <c r="A22" s="357" t="s">
        <v>249</v>
      </c>
      <c r="B22" s="358"/>
      <c r="C22" s="354">
        <v>33218</v>
      </c>
      <c r="D22" s="359"/>
      <c r="E22" s="359"/>
      <c r="F22" s="355"/>
      <c r="G22" s="354">
        <v>32983</v>
      </c>
      <c r="H22" s="359"/>
      <c r="I22" s="359"/>
      <c r="J22" s="355"/>
      <c r="K22" s="354">
        <v>32782</v>
      </c>
      <c r="L22" s="355"/>
      <c r="M22" s="354">
        <v>26574</v>
      </c>
      <c r="N22" s="355"/>
      <c r="O22" s="354">
        <v>27965</v>
      </c>
      <c r="P22" s="355"/>
      <c r="Q22" s="354">
        <v>26574</v>
      </c>
      <c r="R22" s="355"/>
      <c r="S22" s="354">
        <v>27965</v>
      </c>
      <c r="T22" s="355"/>
      <c r="U22" s="91"/>
      <c r="V22" s="91"/>
    </row>
    <row r="23" spans="1:22">
      <c r="A23" s="356" t="s">
        <v>175</v>
      </c>
      <c r="B23" s="356"/>
      <c r="C23" s="356"/>
      <c r="D23" s="356"/>
      <c r="E23" s="356"/>
      <c r="F23" s="356"/>
      <c r="G23" s="356"/>
      <c r="H23" s="356"/>
      <c r="I23" s="356"/>
      <c r="J23" s="356"/>
      <c r="R23" s="91"/>
      <c r="S23" s="91"/>
      <c r="T23" s="91"/>
      <c r="U23" s="91"/>
      <c r="V23" s="91"/>
    </row>
  </sheetData>
  <mergeCells count="37">
    <mergeCell ref="A5:A6"/>
    <mergeCell ref="A1:V1"/>
    <mergeCell ref="A2:V2"/>
    <mergeCell ref="F3:J3"/>
    <mergeCell ref="G4:I4"/>
    <mergeCell ref="B5:B6"/>
    <mergeCell ref="Q5:R5"/>
    <mergeCell ref="S5:T5"/>
    <mergeCell ref="C5:F5"/>
    <mergeCell ref="G5:J5"/>
    <mergeCell ref="K5:L5"/>
    <mergeCell ref="M5:N5"/>
    <mergeCell ref="O5:P5"/>
    <mergeCell ref="A16:B16"/>
    <mergeCell ref="O14:P14"/>
    <mergeCell ref="Q14:R14"/>
    <mergeCell ref="S14:T14"/>
    <mergeCell ref="A7:A14"/>
    <mergeCell ref="C14:F14"/>
    <mergeCell ref="G14:J14"/>
    <mergeCell ref="K14:L14"/>
    <mergeCell ref="M14:N14"/>
    <mergeCell ref="A15:B15"/>
    <mergeCell ref="O22:P22"/>
    <mergeCell ref="Q22:R22"/>
    <mergeCell ref="S22:T22"/>
    <mergeCell ref="A23:J23"/>
    <mergeCell ref="A22:B22"/>
    <mergeCell ref="C22:F22"/>
    <mergeCell ref="G22:J22"/>
    <mergeCell ref="K22:L22"/>
    <mergeCell ref="M22:N22"/>
    <mergeCell ref="A17:B17"/>
    <mergeCell ref="A18:B18"/>
    <mergeCell ref="A19:B19"/>
    <mergeCell ref="A20:B20"/>
    <mergeCell ref="A21:B2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K61" sqref="K61"/>
    </sheetView>
  </sheetViews>
  <sheetFormatPr defaultRowHeight="16.5"/>
  <cols>
    <col min="1" max="1" width="8.25" style="167" customWidth="1"/>
    <col min="2" max="17" width="8.375" style="167" customWidth="1"/>
    <col min="18" max="25" width="15.875" customWidth="1"/>
    <col min="257" max="257" width="8.25" customWidth="1"/>
    <col min="258" max="273" width="8.375" customWidth="1"/>
    <col min="274" max="281" width="15.875" customWidth="1"/>
    <col min="513" max="513" width="8.25" customWidth="1"/>
    <col min="514" max="529" width="8.375" customWidth="1"/>
    <col min="530" max="537" width="15.875" customWidth="1"/>
    <col min="769" max="769" width="8.25" customWidth="1"/>
    <col min="770" max="785" width="8.375" customWidth="1"/>
    <col min="786" max="793" width="15.875" customWidth="1"/>
    <col min="1025" max="1025" width="8.25" customWidth="1"/>
    <col min="1026" max="1041" width="8.375" customWidth="1"/>
    <col min="1042" max="1049" width="15.875" customWidth="1"/>
    <col min="1281" max="1281" width="8.25" customWidth="1"/>
    <col min="1282" max="1297" width="8.375" customWidth="1"/>
    <col min="1298" max="1305" width="15.875" customWidth="1"/>
    <col min="1537" max="1537" width="8.25" customWidth="1"/>
    <col min="1538" max="1553" width="8.375" customWidth="1"/>
    <col min="1554" max="1561" width="15.875" customWidth="1"/>
    <col min="1793" max="1793" width="8.25" customWidth="1"/>
    <col min="1794" max="1809" width="8.375" customWidth="1"/>
    <col min="1810" max="1817" width="15.875" customWidth="1"/>
    <col min="2049" max="2049" width="8.25" customWidth="1"/>
    <col min="2050" max="2065" width="8.375" customWidth="1"/>
    <col min="2066" max="2073" width="15.875" customWidth="1"/>
    <col min="2305" max="2305" width="8.25" customWidth="1"/>
    <col min="2306" max="2321" width="8.375" customWidth="1"/>
    <col min="2322" max="2329" width="15.875" customWidth="1"/>
    <col min="2561" max="2561" width="8.25" customWidth="1"/>
    <col min="2562" max="2577" width="8.375" customWidth="1"/>
    <col min="2578" max="2585" width="15.875" customWidth="1"/>
    <col min="2817" max="2817" width="8.25" customWidth="1"/>
    <col min="2818" max="2833" width="8.375" customWidth="1"/>
    <col min="2834" max="2841" width="15.875" customWidth="1"/>
    <col min="3073" max="3073" width="8.25" customWidth="1"/>
    <col min="3074" max="3089" width="8.375" customWidth="1"/>
    <col min="3090" max="3097" width="15.875" customWidth="1"/>
    <col min="3329" max="3329" width="8.25" customWidth="1"/>
    <col min="3330" max="3345" width="8.375" customWidth="1"/>
    <col min="3346" max="3353" width="15.875" customWidth="1"/>
    <col min="3585" max="3585" width="8.25" customWidth="1"/>
    <col min="3586" max="3601" width="8.375" customWidth="1"/>
    <col min="3602" max="3609" width="15.875" customWidth="1"/>
    <col min="3841" max="3841" width="8.25" customWidth="1"/>
    <col min="3842" max="3857" width="8.375" customWidth="1"/>
    <col min="3858" max="3865" width="15.875" customWidth="1"/>
    <col min="4097" max="4097" width="8.25" customWidth="1"/>
    <col min="4098" max="4113" width="8.375" customWidth="1"/>
    <col min="4114" max="4121" width="15.875" customWidth="1"/>
    <col min="4353" max="4353" width="8.25" customWidth="1"/>
    <col min="4354" max="4369" width="8.375" customWidth="1"/>
    <col min="4370" max="4377" width="15.875" customWidth="1"/>
    <col min="4609" max="4609" width="8.25" customWidth="1"/>
    <col min="4610" max="4625" width="8.375" customWidth="1"/>
    <col min="4626" max="4633" width="15.875" customWidth="1"/>
    <col min="4865" max="4865" width="8.25" customWidth="1"/>
    <col min="4866" max="4881" width="8.375" customWidth="1"/>
    <col min="4882" max="4889" width="15.875" customWidth="1"/>
    <col min="5121" max="5121" width="8.25" customWidth="1"/>
    <col min="5122" max="5137" width="8.375" customWidth="1"/>
    <col min="5138" max="5145" width="15.875" customWidth="1"/>
    <col min="5377" max="5377" width="8.25" customWidth="1"/>
    <col min="5378" max="5393" width="8.375" customWidth="1"/>
    <col min="5394" max="5401" width="15.875" customWidth="1"/>
    <col min="5633" max="5633" width="8.25" customWidth="1"/>
    <col min="5634" max="5649" width="8.375" customWidth="1"/>
    <col min="5650" max="5657" width="15.875" customWidth="1"/>
    <col min="5889" max="5889" width="8.25" customWidth="1"/>
    <col min="5890" max="5905" width="8.375" customWidth="1"/>
    <col min="5906" max="5913" width="15.875" customWidth="1"/>
    <col min="6145" max="6145" width="8.25" customWidth="1"/>
    <col min="6146" max="6161" width="8.375" customWidth="1"/>
    <col min="6162" max="6169" width="15.875" customWidth="1"/>
    <col min="6401" max="6401" width="8.25" customWidth="1"/>
    <col min="6402" max="6417" width="8.375" customWidth="1"/>
    <col min="6418" max="6425" width="15.875" customWidth="1"/>
    <col min="6657" max="6657" width="8.25" customWidth="1"/>
    <col min="6658" max="6673" width="8.375" customWidth="1"/>
    <col min="6674" max="6681" width="15.875" customWidth="1"/>
    <col min="6913" max="6913" width="8.25" customWidth="1"/>
    <col min="6914" max="6929" width="8.375" customWidth="1"/>
    <col min="6930" max="6937" width="15.875" customWidth="1"/>
    <col min="7169" max="7169" width="8.25" customWidth="1"/>
    <col min="7170" max="7185" width="8.375" customWidth="1"/>
    <col min="7186" max="7193" width="15.875" customWidth="1"/>
    <col min="7425" max="7425" width="8.25" customWidth="1"/>
    <col min="7426" max="7441" width="8.375" customWidth="1"/>
    <col min="7442" max="7449" width="15.875" customWidth="1"/>
    <col min="7681" max="7681" width="8.25" customWidth="1"/>
    <col min="7682" max="7697" width="8.375" customWidth="1"/>
    <col min="7698" max="7705" width="15.875" customWidth="1"/>
    <col min="7937" max="7937" width="8.25" customWidth="1"/>
    <col min="7938" max="7953" width="8.375" customWidth="1"/>
    <col min="7954" max="7961" width="15.875" customWidth="1"/>
    <col min="8193" max="8193" width="8.25" customWidth="1"/>
    <col min="8194" max="8209" width="8.375" customWidth="1"/>
    <col min="8210" max="8217" width="15.875" customWidth="1"/>
    <col min="8449" max="8449" width="8.25" customWidth="1"/>
    <col min="8450" max="8465" width="8.375" customWidth="1"/>
    <col min="8466" max="8473" width="15.875" customWidth="1"/>
    <col min="8705" max="8705" width="8.25" customWidth="1"/>
    <col min="8706" max="8721" width="8.375" customWidth="1"/>
    <col min="8722" max="8729" width="15.875" customWidth="1"/>
    <col min="8961" max="8961" width="8.25" customWidth="1"/>
    <col min="8962" max="8977" width="8.375" customWidth="1"/>
    <col min="8978" max="8985" width="15.875" customWidth="1"/>
    <col min="9217" max="9217" width="8.25" customWidth="1"/>
    <col min="9218" max="9233" width="8.375" customWidth="1"/>
    <col min="9234" max="9241" width="15.875" customWidth="1"/>
    <col min="9473" max="9473" width="8.25" customWidth="1"/>
    <col min="9474" max="9489" width="8.375" customWidth="1"/>
    <col min="9490" max="9497" width="15.875" customWidth="1"/>
    <col min="9729" max="9729" width="8.25" customWidth="1"/>
    <col min="9730" max="9745" width="8.375" customWidth="1"/>
    <col min="9746" max="9753" width="15.875" customWidth="1"/>
    <col min="9985" max="9985" width="8.25" customWidth="1"/>
    <col min="9986" max="10001" width="8.375" customWidth="1"/>
    <col min="10002" max="10009" width="15.875" customWidth="1"/>
    <col min="10241" max="10241" width="8.25" customWidth="1"/>
    <col min="10242" max="10257" width="8.375" customWidth="1"/>
    <col min="10258" max="10265" width="15.875" customWidth="1"/>
    <col min="10497" max="10497" width="8.25" customWidth="1"/>
    <col min="10498" max="10513" width="8.375" customWidth="1"/>
    <col min="10514" max="10521" width="15.875" customWidth="1"/>
    <col min="10753" max="10753" width="8.25" customWidth="1"/>
    <col min="10754" max="10769" width="8.375" customWidth="1"/>
    <col min="10770" max="10777" width="15.875" customWidth="1"/>
    <col min="11009" max="11009" width="8.25" customWidth="1"/>
    <col min="11010" max="11025" width="8.375" customWidth="1"/>
    <col min="11026" max="11033" width="15.875" customWidth="1"/>
    <col min="11265" max="11265" width="8.25" customWidth="1"/>
    <col min="11266" max="11281" width="8.375" customWidth="1"/>
    <col min="11282" max="11289" width="15.875" customWidth="1"/>
    <col min="11521" max="11521" width="8.25" customWidth="1"/>
    <col min="11522" max="11537" width="8.375" customWidth="1"/>
    <col min="11538" max="11545" width="15.875" customWidth="1"/>
    <col min="11777" max="11777" width="8.25" customWidth="1"/>
    <col min="11778" max="11793" width="8.375" customWidth="1"/>
    <col min="11794" max="11801" width="15.875" customWidth="1"/>
    <col min="12033" max="12033" width="8.25" customWidth="1"/>
    <col min="12034" max="12049" width="8.375" customWidth="1"/>
    <col min="12050" max="12057" width="15.875" customWidth="1"/>
    <col min="12289" max="12289" width="8.25" customWidth="1"/>
    <col min="12290" max="12305" width="8.375" customWidth="1"/>
    <col min="12306" max="12313" width="15.875" customWidth="1"/>
    <col min="12545" max="12545" width="8.25" customWidth="1"/>
    <col min="12546" max="12561" width="8.375" customWidth="1"/>
    <col min="12562" max="12569" width="15.875" customWidth="1"/>
    <col min="12801" max="12801" width="8.25" customWidth="1"/>
    <col min="12802" max="12817" width="8.375" customWidth="1"/>
    <col min="12818" max="12825" width="15.875" customWidth="1"/>
    <col min="13057" max="13057" width="8.25" customWidth="1"/>
    <col min="13058" max="13073" width="8.375" customWidth="1"/>
    <col min="13074" max="13081" width="15.875" customWidth="1"/>
    <col min="13313" max="13313" width="8.25" customWidth="1"/>
    <col min="13314" max="13329" width="8.375" customWidth="1"/>
    <col min="13330" max="13337" width="15.875" customWidth="1"/>
    <col min="13569" max="13569" width="8.25" customWidth="1"/>
    <col min="13570" max="13585" width="8.375" customWidth="1"/>
    <col min="13586" max="13593" width="15.875" customWidth="1"/>
    <col min="13825" max="13825" width="8.25" customWidth="1"/>
    <col min="13826" max="13841" width="8.375" customWidth="1"/>
    <col min="13842" max="13849" width="15.875" customWidth="1"/>
    <col min="14081" max="14081" width="8.25" customWidth="1"/>
    <col min="14082" max="14097" width="8.375" customWidth="1"/>
    <col min="14098" max="14105" width="15.875" customWidth="1"/>
    <col min="14337" max="14337" width="8.25" customWidth="1"/>
    <col min="14338" max="14353" width="8.375" customWidth="1"/>
    <col min="14354" max="14361" width="15.875" customWidth="1"/>
    <col min="14593" max="14593" width="8.25" customWidth="1"/>
    <col min="14594" max="14609" width="8.375" customWidth="1"/>
    <col min="14610" max="14617" width="15.875" customWidth="1"/>
    <col min="14849" max="14849" width="8.25" customWidth="1"/>
    <col min="14850" max="14865" width="8.375" customWidth="1"/>
    <col min="14866" max="14873" width="15.875" customWidth="1"/>
    <col min="15105" max="15105" width="8.25" customWidth="1"/>
    <col min="15106" max="15121" width="8.375" customWidth="1"/>
    <col min="15122" max="15129" width="15.875" customWidth="1"/>
    <col min="15361" max="15361" width="8.25" customWidth="1"/>
    <col min="15362" max="15377" width="8.375" customWidth="1"/>
    <col min="15378" max="15385" width="15.875" customWidth="1"/>
    <col min="15617" max="15617" width="8.25" customWidth="1"/>
    <col min="15618" max="15633" width="8.375" customWidth="1"/>
    <col min="15634" max="15641" width="15.875" customWidth="1"/>
    <col min="15873" max="15873" width="8.25" customWidth="1"/>
    <col min="15874" max="15889" width="8.375" customWidth="1"/>
    <col min="15890" max="15897" width="15.875" customWidth="1"/>
    <col min="16129" max="16129" width="8.25" customWidth="1"/>
    <col min="16130" max="16145" width="8.375" customWidth="1"/>
    <col min="16146" max="16153" width="15.875" customWidth="1"/>
  </cols>
  <sheetData>
    <row r="1" spans="1:25" s="165" customFormat="1" ht="14.45" customHeight="1">
      <c r="A1" s="342" t="s">
        <v>262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63"/>
      <c r="S1" s="63"/>
      <c r="T1" s="63"/>
      <c r="U1" s="63"/>
      <c r="V1" s="63"/>
      <c r="W1" s="63"/>
      <c r="X1" s="63"/>
      <c r="Y1" s="63"/>
    </row>
    <row r="2" spans="1:25" s="165" customFormat="1" ht="14.45" customHeight="1">
      <c r="A2" s="342" t="s">
        <v>202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63"/>
      <c r="S2" s="63"/>
      <c r="T2" s="63"/>
      <c r="U2" s="63"/>
      <c r="V2" s="63"/>
      <c r="W2" s="63"/>
      <c r="X2" s="63"/>
      <c r="Y2" s="63"/>
    </row>
    <row r="3" spans="1:25" ht="14.45" customHeight="1">
      <c r="A3" s="166" t="s">
        <v>203</v>
      </c>
      <c r="B3" s="166"/>
      <c r="D3" s="168"/>
      <c r="E3" s="169"/>
      <c r="F3" s="169"/>
    </row>
    <row r="4" spans="1:25" ht="14.45" customHeight="1" thickBot="1">
      <c r="A4" s="170" t="s">
        <v>329</v>
      </c>
      <c r="B4" s="170"/>
      <c r="C4" s="170"/>
      <c r="D4" s="170"/>
      <c r="E4" s="171"/>
      <c r="F4" s="171"/>
      <c r="I4" s="171"/>
      <c r="L4" s="171" t="s">
        <v>330</v>
      </c>
      <c r="M4" s="172"/>
      <c r="P4" s="171" t="s">
        <v>331</v>
      </c>
      <c r="Q4" s="172"/>
    </row>
    <row r="5" spans="1:25" s="167" customFormat="1" ht="14.45" customHeight="1">
      <c r="A5" s="369" t="s">
        <v>15</v>
      </c>
      <c r="B5" s="372" t="s">
        <v>332</v>
      </c>
      <c r="C5" s="373"/>
      <c r="D5" s="373"/>
      <c r="E5" s="373"/>
      <c r="F5" s="373"/>
      <c r="G5" s="373"/>
      <c r="H5" s="373"/>
      <c r="I5" s="374"/>
      <c r="J5" s="372" t="s">
        <v>333</v>
      </c>
      <c r="K5" s="373"/>
      <c r="L5" s="373"/>
      <c r="M5" s="373"/>
      <c r="N5" s="373"/>
      <c r="O5" s="373"/>
      <c r="P5" s="373"/>
      <c r="Q5" s="374"/>
    </row>
    <row r="6" spans="1:25" s="167" customFormat="1" ht="14.45" customHeight="1">
      <c r="A6" s="370"/>
      <c r="B6" s="375" t="s">
        <v>334</v>
      </c>
      <c r="C6" s="376"/>
      <c r="D6" s="376"/>
      <c r="E6" s="377"/>
      <c r="F6" s="375" t="s">
        <v>335</v>
      </c>
      <c r="G6" s="376"/>
      <c r="H6" s="376"/>
      <c r="I6" s="377"/>
      <c r="J6" s="375" t="s">
        <v>334</v>
      </c>
      <c r="K6" s="376"/>
      <c r="L6" s="376"/>
      <c r="M6" s="377"/>
      <c r="N6" s="375" t="s">
        <v>335</v>
      </c>
      <c r="O6" s="376"/>
      <c r="P6" s="376"/>
      <c r="Q6" s="377"/>
    </row>
    <row r="7" spans="1:25" s="167" customFormat="1" ht="14.45" customHeight="1" thickBot="1">
      <c r="A7" s="371"/>
      <c r="B7" s="173" t="s">
        <v>249</v>
      </c>
      <c r="C7" s="174" t="s">
        <v>204</v>
      </c>
      <c r="D7" s="174" t="s">
        <v>205</v>
      </c>
      <c r="E7" s="175" t="s">
        <v>206</v>
      </c>
      <c r="F7" s="173" t="s">
        <v>249</v>
      </c>
      <c r="G7" s="174" t="s">
        <v>204</v>
      </c>
      <c r="H7" s="174" t="s">
        <v>336</v>
      </c>
      <c r="I7" s="176" t="s">
        <v>206</v>
      </c>
      <c r="J7" s="173" t="s">
        <v>249</v>
      </c>
      <c r="K7" s="174" t="s">
        <v>204</v>
      </c>
      <c r="L7" s="174" t="s">
        <v>205</v>
      </c>
      <c r="M7" s="175" t="s">
        <v>206</v>
      </c>
      <c r="N7" s="173" t="s">
        <v>249</v>
      </c>
      <c r="O7" s="174" t="s">
        <v>204</v>
      </c>
      <c r="P7" s="174" t="s">
        <v>336</v>
      </c>
      <c r="Q7" s="176" t="s">
        <v>206</v>
      </c>
    </row>
    <row r="8" spans="1:25" ht="14.45" customHeight="1">
      <c r="A8" s="177">
        <v>60</v>
      </c>
      <c r="B8" s="178">
        <v>0</v>
      </c>
      <c r="C8" s="179">
        <f t="shared" ref="C8:C39" si="0">ROUND(B8/IF(SUM(RSchCnt)=0,1,SUM(RSchCnt))*100,2)</f>
        <v>0</v>
      </c>
      <c r="D8" s="179">
        <f>B8</f>
        <v>0</v>
      </c>
      <c r="E8" s="180">
        <f t="shared" ref="E8:E39" si="1">ROUND(D8/IF(SUM(RSchCnt)=0,1,SUM(RSchCnt))*100, 2)</f>
        <v>0</v>
      </c>
      <c r="F8" s="178">
        <v>49</v>
      </c>
      <c r="G8" s="179">
        <f t="shared" ref="G8:G39" si="2">ROUND(F8/SUM(RAllCnt)*100,2)</f>
        <v>0.18</v>
      </c>
      <c r="H8" s="179">
        <f>F8</f>
        <v>49</v>
      </c>
      <c r="I8" s="180">
        <f t="shared" ref="I8:I39" si="3">ROUND(H8/SUM(RAllCnt)*100, 2)</f>
        <v>0.18</v>
      </c>
      <c r="J8" s="178">
        <v>0</v>
      </c>
      <c r="K8" s="179">
        <f t="shared" ref="K8:K39" si="4">ROUND(J8/IF(SUM(RSchCnt2)=0,1,SUM(RSchCnt2))*100,2)</f>
        <v>0</v>
      </c>
      <c r="L8" s="179">
        <f>J8</f>
        <v>0</v>
      </c>
      <c r="M8" s="180">
        <f t="shared" ref="M8:M39" si="5">ROUND(L8/IF(SUM(RSchCnt2)=0,1,SUM(RSchCnt2))*100, 2)</f>
        <v>0</v>
      </c>
      <c r="N8" s="178">
        <v>16</v>
      </c>
      <c r="O8" s="179">
        <f t="shared" ref="O8:O39" si="6">ROUND(N8/SUM(RAllCnt2)*100,2)</f>
        <v>0.06</v>
      </c>
      <c r="P8" s="179">
        <f>N8</f>
        <v>16</v>
      </c>
      <c r="Q8" s="180">
        <f t="shared" ref="Q8:Q39" si="7">ROUND(P8/SUM(RAllCnt2)*100, 2)</f>
        <v>0.06</v>
      </c>
    </row>
    <row r="9" spans="1:25" ht="14.45" customHeight="1">
      <c r="A9" s="181">
        <v>59</v>
      </c>
      <c r="B9" s="182">
        <v>0</v>
      </c>
      <c r="C9" s="183">
        <f t="shared" si="0"/>
        <v>0</v>
      </c>
      <c r="D9" s="183">
        <f t="shared" ref="D9:D68" si="8">B9+D8</f>
        <v>0</v>
      </c>
      <c r="E9" s="184">
        <f t="shared" si="1"/>
        <v>0</v>
      </c>
      <c r="F9" s="182">
        <v>64</v>
      </c>
      <c r="G9" s="183">
        <f t="shared" si="2"/>
        <v>0.24</v>
      </c>
      <c r="H9" s="183">
        <f t="shared" ref="H9:H68" si="9">F9+H8</f>
        <v>113</v>
      </c>
      <c r="I9" s="184">
        <f t="shared" si="3"/>
        <v>0.43</v>
      </c>
      <c r="J9" s="182">
        <v>0</v>
      </c>
      <c r="K9" s="183">
        <f t="shared" si="4"/>
        <v>0</v>
      </c>
      <c r="L9" s="183">
        <f t="shared" ref="L9:L68" si="10">J9+L8</f>
        <v>0</v>
      </c>
      <c r="M9" s="184">
        <f t="shared" si="5"/>
        <v>0</v>
      </c>
      <c r="N9" s="182">
        <v>17</v>
      </c>
      <c r="O9" s="183">
        <f t="shared" si="6"/>
        <v>0.06</v>
      </c>
      <c r="P9" s="183">
        <f t="shared" ref="P9:P68" si="11">N9+P8</f>
        <v>33</v>
      </c>
      <c r="Q9" s="184">
        <f t="shared" si="7"/>
        <v>0.12</v>
      </c>
    </row>
    <row r="10" spans="1:25" ht="14.45" customHeight="1">
      <c r="A10" s="181">
        <v>58</v>
      </c>
      <c r="B10" s="182">
        <v>0</v>
      </c>
      <c r="C10" s="183">
        <f t="shared" si="0"/>
        <v>0</v>
      </c>
      <c r="D10" s="183">
        <f t="shared" si="8"/>
        <v>0</v>
      </c>
      <c r="E10" s="184">
        <f t="shared" si="1"/>
        <v>0</v>
      </c>
      <c r="F10" s="182">
        <v>78</v>
      </c>
      <c r="G10" s="183">
        <f t="shared" si="2"/>
        <v>0.28999999999999998</v>
      </c>
      <c r="H10" s="183">
        <f t="shared" si="9"/>
        <v>191</v>
      </c>
      <c r="I10" s="184">
        <f t="shared" si="3"/>
        <v>0.72</v>
      </c>
      <c r="J10" s="182">
        <v>0</v>
      </c>
      <c r="K10" s="183">
        <f t="shared" si="4"/>
        <v>0</v>
      </c>
      <c r="L10" s="183">
        <f t="shared" si="10"/>
        <v>0</v>
      </c>
      <c r="M10" s="184">
        <f t="shared" si="5"/>
        <v>0</v>
      </c>
      <c r="N10" s="182">
        <v>36</v>
      </c>
      <c r="O10" s="183">
        <f t="shared" si="6"/>
        <v>0.13</v>
      </c>
      <c r="P10" s="183">
        <f t="shared" si="11"/>
        <v>69</v>
      </c>
      <c r="Q10" s="184">
        <f t="shared" si="7"/>
        <v>0.25</v>
      </c>
    </row>
    <row r="11" spans="1:25" ht="14.45" customHeight="1">
      <c r="A11" s="181">
        <v>57</v>
      </c>
      <c r="B11" s="182">
        <v>0</v>
      </c>
      <c r="C11" s="183">
        <f t="shared" si="0"/>
        <v>0</v>
      </c>
      <c r="D11" s="183">
        <f t="shared" si="8"/>
        <v>0</v>
      </c>
      <c r="E11" s="184">
        <f t="shared" si="1"/>
        <v>0</v>
      </c>
      <c r="F11" s="182">
        <v>94</v>
      </c>
      <c r="G11" s="183">
        <f t="shared" si="2"/>
        <v>0.35</v>
      </c>
      <c r="H11" s="183">
        <f t="shared" si="9"/>
        <v>285</v>
      </c>
      <c r="I11" s="184">
        <f t="shared" si="3"/>
        <v>1.07</v>
      </c>
      <c r="J11" s="182">
        <v>0</v>
      </c>
      <c r="K11" s="183">
        <f t="shared" si="4"/>
        <v>0</v>
      </c>
      <c r="L11" s="183">
        <f t="shared" si="10"/>
        <v>0</v>
      </c>
      <c r="M11" s="184">
        <f t="shared" si="5"/>
        <v>0</v>
      </c>
      <c r="N11" s="182">
        <v>44</v>
      </c>
      <c r="O11" s="183">
        <f t="shared" si="6"/>
        <v>0.16</v>
      </c>
      <c r="P11" s="183">
        <f t="shared" si="11"/>
        <v>113</v>
      </c>
      <c r="Q11" s="184">
        <f t="shared" si="7"/>
        <v>0.4</v>
      </c>
    </row>
    <row r="12" spans="1:25" ht="14.45" customHeight="1" thickBot="1">
      <c r="A12" s="185">
        <v>56</v>
      </c>
      <c r="B12" s="186">
        <v>0</v>
      </c>
      <c r="C12" s="187">
        <f t="shared" si="0"/>
        <v>0</v>
      </c>
      <c r="D12" s="187">
        <f t="shared" si="8"/>
        <v>0</v>
      </c>
      <c r="E12" s="188">
        <f t="shared" si="1"/>
        <v>0</v>
      </c>
      <c r="F12" s="186">
        <v>131</v>
      </c>
      <c r="G12" s="187">
        <f t="shared" si="2"/>
        <v>0.49</v>
      </c>
      <c r="H12" s="187">
        <f t="shared" si="9"/>
        <v>416</v>
      </c>
      <c r="I12" s="188">
        <f t="shared" si="3"/>
        <v>1.57</v>
      </c>
      <c r="J12" s="186">
        <v>0</v>
      </c>
      <c r="K12" s="187">
        <f t="shared" si="4"/>
        <v>0</v>
      </c>
      <c r="L12" s="187">
        <f t="shared" si="10"/>
        <v>0</v>
      </c>
      <c r="M12" s="188">
        <f t="shared" si="5"/>
        <v>0</v>
      </c>
      <c r="N12" s="186">
        <v>83</v>
      </c>
      <c r="O12" s="187">
        <f t="shared" si="6"/>
        <v>0.3</v>
      </c>
      <c r="P12" s="187">
        <f t="shared" si="11"/>
        <v>196</v>
      </c>
      <c r="Q12" s="188">
        <f t="shared" si="7"/>
        <v>0.7</v>
      </c>
    </row>
    <row r="13" spans="1:25" ht="14.45" customHeight="1">
      <c r="A13" s="177">
        <v>55</v>
      </c>
      <c r="B13" s="178">
        <v>0</v>
      </c>
      <c r="C13" s="179">
        <f t="shared" si="0"/>
        <v>0</v>
      </c>
      <c r="D13" s="179">
        <f t="shared" si="8"/>
        <v>0</v>
      </c>
      <c r="E13" s="180">
        <f t="shared" si="1"/>
        <v>0</v>
      </c>
      <c r="F13" s="178">
        <v>149</v>
      </c>
      <c r="G13" s="179">
        <f t="shared" si="2"/>
        <v>0.56000000000000005</v>
      </c>
      <c r="H13" s="179">
        <f t="shared" si="9"/>
        <v>565</v>
      </c>
      <c r="I13" s="180">
        <f t="shared" si="3"/>
        <v>2.13</v>
      </c>
      <c r="J13" s="178">
        <v>0</v>
      </c>
      <c r="K13" s="179">
        <f t="shared" si="4"/>
        <v>0</v>
      </c>
      <c r="L13" s="179">
        <f t="shared" si="10"/>
        <v>0</v>
      </c>
      <c r="M13" s="180">
        <f t="shared" si="5"/>
        <v>0</v>
      </c>
      <c r="N13" s="178">
        <v>106</v>
      </c>
      <c r="O13" s="179">
        <f t="shared" si="6"/>
        <v>0.38</v>
      </c>
      <c r="P13" s="179">
        <f t="shared" si="11"/>
        <v>302</v>
      </c>
      <c r="Q13" s="180">
        <f t="shared" si="7"/>
        <v>1.08</v>
      </c>
    </row>
    <row r="14" spans="1:25" ht="14.45" customHeight="1">
      <c r="A14" s="181">
        <v>54</v>
      </c>
      <c r="B14" s="182">
        <v>0</v>
      </c>
      <c r="C14" s="183">
        <f t="shared" si="0"/>
        <v>0</v>
      </c>
      <c r="D14" s="183">
        <f t="shared" si="8"/>
        <v>0</v>
      </c>
      <c r="E14" s="184">
        <f t="shared" si="1"/>
        <v>0</v>
      </c>
      <c r="F14" s="182">
        <v>192</v>
      </c>
      <c r="G14" s="183">
        <f t="shared" si="2"/>
        <v>0.72</v>
      </c>
      <c r="H14" s="183">
        <f t="shared" si="9"/>
        <v>757</v>
      </c>
      <c r="I14" s="184">
        <f t="shared" si="3"/>
        <v>2.85</v>
      </c>
      <c r="J14" s="182">
        <v>0</v>
      </c>
      <c r="K14" s="183">
        <f t="shared" si="4"/>
        <v>0</v>
      </c>
      <c r="L14" s="183">
        <f t="shared" si="10"/>
        <v>0</v>
      </c>
      <c r="M14" s="184">
        <f t="shared" si="5"/>
        <v>0</v>
      </c>
      <c r="N14" s="182">
        <v>153</v>
      </c>
      <c r="O14" s="183">
        <f t="shared" si="6"/>
        <v>0.55000000000000004</v>
      </c>
      <c r="P14" s="183">
        <f t="shared" si="11"/>
        <v>455</v>
      </c>
      <c r="Q14" s="184">
        <f t="shared" si="7"/>
        <v>1.63</v>
      </c>
    </row>
    <row r="15" spans="1:25" ht="14.45" customHeight="1">
      <c r="A15" s="181">
        <v>53</v>
      </c>
      <c r="B15" s="182">
        <v>0</v>
      </c>
      <c r="C15" s="183">
        <f t="shared" si="0"/>
        <v>0</v>
      </c>
      <c r="D15" s="183">
        <f t="shared" si="8"/>
        <v>0</v>
      </c>
      <c r="E15" s="184">
        <f t="shared" si="1"/>
        <v>0</v>
      </c>
      <c r="F15" s="182">
        <v>209</v>
      </c>
      <c r="G15" s="183">
        <f t="shared" si="2"/>
        <v>0.79</v>
      </c>
      <c r="H15" s="183">
        <f t="shared" si="9"/>
        <v>966</v>
      </c>
      <c r="I15" s="184">
        <f t="shared" si="3"/>
        <v>3.64</v>
      </c>
      <c r="J15" s="182">
        <v>0</v>
      </c>
      <c r="K15" s="183">
        <f t="shared" si="4"/>
        <v>0</v>
      </c>
      <c r="L15" s="183">
        <f t="shared" si="10"/>
        <v>0</v>
      </c>
      <c r="M15" s="184">
        <f t="shared" si="5"/>
        <v>0</v>
      </c>
      <c r="N15" s="182">
        <v>191</v>
      </c>
      <c r="O15" s="183">
        <f t="shared" si="6"/>
        <v>0.68</v>
      </c>
      <c r="P15" s="183">
        <f t="shared" si="11"/>
        <v>646</v>
      </c>
      <c r="Q15" s="184">
        <f t="shared" si="7"/>
        <v>2.31</v>
      </c>
    </row>
    <row r="16" spans="1:25" ht="14.45" customHeight="1">
      <c r="A16" s="181">
        <v>52</v>
      </c>
      <c r="B16" s="182">
        <v>0</v>
      </c>
      <c r="C16" s="183">
        <f t="shared" si="0"/>
        <v>0</v>
      </c>
      <c r="D16" s="183">
        <f t="shared" si="8"/>
        <v>0</v>
      </c>
      <c r="E16" s="184">
        <f t="shared" si="1"/>
        <v>0</v>
      </c>
      <c r="F16" s="182">
        <v>264</v>
      </c>
      <c r="G16" s="183">
        <f t="shared" si="2"/>
        <v>0.99</v>
      </c>
      <c r="H16" s="183">
        <f t="shared" si="9"/>
        <v>1230</v>
      </c>
      <c r="I16" s="184">
        <f t="shared" si="3"/>
        <v>4.63</v>
      </c>
      <c r="J16" s="182">
        <v>0</v>
      </c>
      <c r="K16" s="183">
        <f t="shared" si="4"/>
        <v>0</v>
      </c>
      <c r="L16" s="183">
        <f t="shared" si="10"/>
        <v>0</v>
      </c>
      <c r="M16" s="184">
        <f t="shared" si="5"/>
        <v>0</v>
      </c>
      <c r="N16" s="182">
        <v>231</v>
      </c>
      <c r="O16" s="183">
        <f t="shared" si="6"/>
        <v>0.83</v>
      </c>
      <c r="P16" s="183">
        <f t="shared" si="11"/>
        <v>877</v>
      </c>
      <c r="Q16" s="184">
        <f t="shared" si="7"/>
        <v>3.14</v>
      </c>
    </row>
    <row r="17" spans="1:17" ht="14.45" customHeight="1" thickBot="1">
      <c r="A17" s="185">
        <v>51</v>
      </c>
      <c r="B17" s="186">
        <v>0</v>
      </c>
      <c r="C17" s="187">
        <f t="shared" si="0"/>
        <v>0</v>
      </c>
      <c r="D17" s="187">
        <f t="shared" si="8"/>
        <v>0</v>
      </c>
      <c r="E17" s="188">
        <f t="shared" si="1"/>
        <v>0</v>
      </c>
      <c r="F17" s="186">
        <v>267</v>
      </c>
      <c r="G17" s="187">
        <f t="shared" si="2"/>
        <v>1</v>
      </c>
      <c r="H17" s="187">
        <f t="shared" si="9"/>
        <v>1497</v>
      </c>
      <c r="I17" s="188">
        <f t="shared" si="3"/>
        <v>5.63</v>
      </c>
      <c r="J17" s="186">
        <v>0</v>
      </c>
      <c r="K17" s="187">
        <f t="shared" si="4"/>
        <v>0</v>
      </c>
      <c r="L17" s="187">
        <f t="shared" si="10"/>
        <v>0</v>
      </c>
      <c r="M17" s="188">
        <f t="shared" si="5"/>
        <v>0</v>
      </c>
      <c r="N17" s="186">
        <v>272</v>
      </c>
      <c r="O17" s="187">
        <f t="shared" si="6"/>
        <v>0.97</v>
      </c>
      <c r="P17" s="187">
        <f t="shared" si="11"/>
        <v>1149</v>
      </c>
      <c r="Q17" s="188">
        <f t="shared" si="7"/>
        <v>4.1100000000000003</v>
      </c>
    </row>
    <row r="18" spans="1:17" ht="14.45" customHeight="1">
      <c r="A18" s="177">
        <v>50</v>
      </c>
      <c r="B18" s="178">
        <v>0</v>
      </c>
      <c r="C18" s="179">
        <f t="shared" si="0"/>
        <v>0</v>
      </c>
      <c r="D18" s="179">
        <f t="shared" si="8"/>
        <v>0</v>
      </c>
      <c r="E18" s="180">
        <f t="shared" si="1"/>
        <v>0</v>
      </c>
      <c r="F18" s="178">
        <v>330</v>
      </c>
      <c r="G18" s="179">
        <f t="shared" si="2"/>
        <v>1.24</v>
      </c>
      <c r="H18" s="179">
        <f t="shared" si="9"/>
        <v>1827</v>
      </c>
      <c r="I18" s="180">
        <f t="shared" si="3"/>
        <v>6.88</v>
      </c>
      <c r="J18" s="178">
        <v>0</v>
      </c>
      <c r="K18" s="179">
        <f t="shared" si="4"/>
        <v>0</v>
      </c>
      <c r="L18" s="179">
        <f t="shared" si="10"/>
        <v>0</v>
      </c>
      <c r="M18" s="180">
        <f t="shared" si="5"/>
        <v>0</v>
      </c>
      <c r="N18" s="178">
        <v>333</v>
      </c>
      <c r="O18" s="179">
        <f t="shared" si="6"/>
        <v>1.19</v>
      </c>
      <c r="P18" s="179">
        <f t="shared" si="11"/>
        <v>1482</v>
      </c>
      <c r="Q18" s="180">
        <f t="shared" si="7"/>
        <v>5.3</v>
      </c>
    </row>
    <row r="19" spans="1:17" ht="14.45" customHeight="1">
      <c r="A19" s="181">
        <v>49</v>
      </c>
      <c r="B19" s="182">
        <v>1</v>
      </c>
      <c r="C19" s="183">
        <f t="shared" si="0"/>
        <v>1.43</v>
      </c>
      <c r="D19" s="183">
        <f t="shared" si="8"/>
        <v>1</v>
      </c>
      <c r="E19" s="184">
        <f t="shared" si="1"/>
        <v>1.43</v>
      </c>
      <c r="F19" s="182">
        <v>432</v>
      </c>
      <c r="G19" s="183">
        <f t="shared" si="2"/>
        <v>1.63</v>
      </c>
      <c r="H19" s="183">
        <f t="shared" si="9"/>
        <v>2259</v>
      </c>
      <c r="I19" s="184">
        <f t="shared" si="3"/>
        <v>8.5</v>
      </c>
      <c r="J19" s="182">
        <v>0</v>
      </c>
      <c r="K19" s="183">
        <f t="shared" si="4"/>
        <v>0</v>
      </c>
      <c r="L19" s="183">
        <f t="shared" si="10"/>
        <v>0</v>
      </c>
      <c r="M19" s="184">
        <f t="shared" si="5"/>
        <v>0</v>
      </c>
      <c r="N19" s="182">
        <v>445</v>
      </c>
      <c r="O19" s="183">
        <f t="shared" si="6"/>
        <v>1.59</v>
      </c>
      <c r="P19" s="183">
        <f t="shared" si="11"/>
        <v>1927</v>
      </c>
      <c r="Q19" s="184">
        <f t="shared" si="7"/>
        <v>6.89</v>
      </c>
    </row>
    <row r="20" spans="1:17" ht="14.45" customHeight="1">
      <c r="A20" s="181">
        <v>48</v>
      </c>
      <c r="B20" s="182">
        <v>0</v>
      </c>
      <c r="C20" s="183">
        <f t="shared" si="0"/>
        <v>0</v>
      </c>
      <c r="D20" s="183">
        <f t="shared" si="8"/>
        <v>1</v>
      </c>
      <c r="E20" s="184">
        <f t="shared" si="1"/>
        <v>1.43</v>
      </c>
      <c r="F20" s="182">
        <v>423</v>
      </c>
      <c r="G20" s="183">
        <f t="shared" si="2"/>
        <v>1.59</v>
      </c>
      <c r="H20" s="183">
        <f t="shared" si="9"/>
        <v>2682</v>
      </c>
      <c r="I20" s="184">
        <f t="shared" si="3"/>
        <v>10.09</v>
      </c>
      <c r="J20" s="182">
        <v>0</v>
      </c>
      <c r="K20" s="183">
        <f t="shared" si="4"/>
        <v>0</v>
      </c>
      <c r="L20" s="183">
        <f t="shared" si="10"/>
        <v>0</v>
      </c>
      <c r="M20" s="184">
        <f t="shared" si="5"/>
        <v>0</v>
      </c>
      <c r="N20" s="182">
        <v>523</v>
      </c>
      <c r="O20" s="183">
        <f t="shared" si="6"/>
        <v>1.87</v>
      </c>
      <c r="P20" s="183">
        <f t="shared" si="11"/>
        <v>2450</v>
      </c>
      <c r="Q20" s="184">
        <f t="shared" si="7"/>
        <v>8.76</v>
      </c>
    </row>
    <row r="21" spans="1:17" ht="14.45" customHeight="1">
      <c r="A21" s="181">
        <v>47</v>
      </c>
      <c r="B21" s="182">
        <v>0</v>
      </c>
      <c r="C21" s="183">
        <f t="shared" si="0"/>
        <v>0</v>
      </c>
      <c r="D21" s="183">
        <f t="shared" si="8"/>
        <v>1</v>
      </c>
      <c r="E21" s="184">
        <f t="shared" si="1"/>
        <v>1.43</v>
      </c>
      <c r="F21" s="182">
        <v>454</v>
      </c>
      <c r="G21" s="183">
        <f t="shared" si="2"/>
        <v>1.71</v>
      </c>
      <c r="H21" s="183">
        <f t="shared" si="9"/>
        <v>3136</v>
      </c>
      <c r="I21" s="184">
        <f t="shared" si="3"/>
        <v>11.8</v>
      </c>
      <c r="J21" s="182">
        <v>0</v>
      </c>
      <c r="K21" s="183">
        <f t="shared" si="4"/>
        <v>0</v>
      </c>
      <c r="L21" s="183">
        <f t="shared" si="10"/>
        <v>0</v>
      </c>
      <c r="M21" s="184">
        <f t="shared" si="5"/>
        <v>0</v>
      </c>
      <c r="N21" s="182">
        <v>576</v>
      </c>
      <c r="O21" s="183">
        <f t="shared" si="6"/>
        <v>2.06</v>
      </c>
      <c r="P21" s="183">
        <f t="shared" si="11"/>
        <v>3026</v>
      </c>
      <c r="Q21" s="184">
        <f t="shared" si="7"/>
        <v>10.82</v>
      </c>
    </row>
    <row r="22" spans="1:17" ht="14.45" customHeight="1" thickBot="1">
      <c r="A22" s="185">
        <v>46</v>
      </c>
      <c r="B22" s="186">
        <v>0</v>
      </c>
      <c r="C22" s="187">
        <f t="shared" si="0"/>
        <v>0</v>
      </c>
      <c r="D22" s="187">
        <f t="shared" si="8"/>
        <v>1</v>
      </c>
      <c r="E22" s="188">
        <f t="shared" si="1"/>
        <v>1.43</v>
      </c>
      <c r="F22" s="186">
        <v>498</v>
      </c>
      <c r="G22" s="187">
        <f t="shared" si="2"/>
        <v>1.87</v>
      </c>
      <c r="H22" s="187">
        <f t="shared" si="9"/>
        <v>3634</v>
      </c>
      <c r="I22" s="188">
        <f t="shared" si="3"/>
        <v>13.68</v>
      </c>
      <c r="J22" s="186">
        <v>0</v>
      </c>
      <c r="K22" s="187">
        <f t="shared" si="4"/>
        <v>0</v>
      </c>
      <c r="L22" s="187">
        <f t="shared" si="10"/>
        <v>0</v>
      </c>
      <c r="M22" s="188">
        <f t="shared" si="5"/>
        <v>0</v>
      </c>
      <c r="N22" s="186">
        <v>604</v>
      </c>
      <c r="O22" s="187">
        <f t="shared" si="6"/>
        <v>2.16</v>
      </c>
      <c r="P22" s="187">
        <f t="shared" si="11"/>
        <v>3630</v>
      </c>
      <c r="Q22" s="188">
        <f t="shared" si="7"/>
        <v>12.98</v>
      </c>
    </row>
    <row r="23" spans="1:17" ht="14.45" customHeight="1">
      <c r="A23" s="177">
        <v>45</v>
      </c>
      <c r="B23" s="178">
        <v>0</v>
      </c>
      <c r="C23" s="179">
        <f t="shared" si="0"/>
        <v>0</v>
      </c>
      <c r="D23" s="179">
        <f t="shared" si="8"/>
        <v>1</v>
      </c>
      <c r="E23" s="180">
        <f t="shared" si="1"/>
        <v>1.43</v>
      </c>
      <c r="F23" s="178">
        <v>589</v>
      </c>
      <c r="G23" s="179">
        <f t="shared" si="2"/>
        <v>2.2200000000000002</v>
      </c>
      <c r="H23" s="179">
        <f t="shared" si="9"/>
        <v>4223</v>
      </c>
      <c r="I23" s="180">
        <f t="shared" si="3"/>
        <v>15.89</v>
      </c>
      <c r="J23" s="178">
        <v>1</v>
      </c>
      <c r="K23" s="179">
        <f t="shared" si="4"/>
        <v>1.02</v>
      </c>
      <c r="L23" s="179">
        <f t="shared" si="10"/>
        <v>1</v>
      </c>
      <c r="M23" s="180">
        <f t="shared" si="5"/>
        <v>1.02</v>
      </c>
      <c r="N23" s="178">
        <v>740</v>
      </c>
      <c r="O23" s="179">
        <f t="shared" si="6"/>
        <v>2.65</v>
      </c>
      <c r="P23" s="179">
        <f t="shared" si="11"/>
        <v>4370</v>
      </c>
      <c r="Q23" s="180">
        <f t="shared" si="7"/>
        <v>15.63</v>
      </c>
    </row>
    <row r="24" spans="1:17" ht="14.45" customHeight="1">
      <c r="A24" s="181">
        <v>44</v>
      </c>
      <c r="B24" s="182">
        <v>0</v>
      </c>
      <c r="C24" s="183">
        <f t="shared" si="0"/>
        <v>0</v>
      </c>
      <c r="D24" s="183">
        <f t="shared" si="8"/>
        <v>1</v>
      </c>
      <c r="E24" s="184">
        <f t="shared" si="1"/>
        <v>1.43</v>
      </c>
      <c r="F24" s="182">
        <v>586</v>
      </c>
      <c r="G24" s="183">
        <f t="shared" si="2"/>
        <v>2.21</v>
      </c>
      <c r="H24" s="183">
        <f t="shared" si="9"/>
        <v>4809</v>
      </c>
      <c r="I24" s="184">
        <f t="shared" si="3"/>
        <v>18.100000000000001</v>
      </c>
      <c r="J24" s="182">
        <v>2</v>
      </c>
      <c r="K24" s="183">
        <f t="shared" si="4"/>
        <v>2.04</v>
      </c>
      <c r="L24" s="183">
        <f t="shared" si="10"/>
        <v>3</v>
      </c>
      <c r="M24" s="184">
        <f t="shared" si="5"/>
        <v>3.06</v>
      </c>
      <c r="N24" s="182">
        <v>830</v>
      </c>
      <c r="O24" s="183">
        <f t="shared" si="6"/>
        <v>2.97</v>
      </c>
      <c r="P24" s="183">
        <f t="shared" si="11"/>
        <v>5200</v>
      </c>
      <c r="Q24" s="184">
        <f t="shared" si="7"/>
        <v>18.59</v>
      </c>
    </row>
    <row r="25" spans="1:17" ht="14.45" customHeight="1">
      <c r="A25" s="181">
        <v>43</v>
      </c>
      <c r="B25" s="182">
        <v>0</v>
      </c>
      <c r="C25" s="183">
        <f t="shared" si="0"/>
        <v>0</v>
      </c>
      <c r="D25" s="183">
        <f t="shared" si="8"/>
        <v>1</v>
      </c>
      <c r="E25" s="184">
        <f t="shared" si="1"/>
        <v>1.43</v>
      </c>
      <c r="F25" s="182">
        <v>706</v>
      </c>
      <c r="G25" s="183">
        <f t="shared" si="2"/>
        <v>2.66</v>
      </c>
      <c r="H25" s="183">
        <f t="shared" si="9"/>
        <v>5515</v>
      </c>
      <c r="I25" s="184">
        <f t="shared" si="3"/>
        <v>20.75</v>
      </c>
      <c r="J25" s="182">
        <v>1</v>
      </c>
      <c r="K25" s="183">
        <f t="shared" si="4"/>
        <v>1.02</v>
      </c>
      <c r="L25" s="183">
        <f t="shared" si="10"/>
        <v>4</v>
      </c>
      <c r="M25" s="184">
        <f t="shared" si="5"/>
        <v>4.08</v>
      </c>
      <c r="N25" s="182">
        <v>876</v>
      </c>
      <c r="O25" s="183">
        <f t="shared" si="6"/>
        <v>3.13</v>
      </c>
      <c r="P25" s="183">
        <f t="shared" si="11"/>
        <v>6076</v>
      </c>
      <c r="Q25" s="184">
        <f t="shared" si="7"/>
        <v>21.73</v>
      </c>
    </row>
    <row r="26" spans="1:17" ht="14.45" customHeight="1">
      <c r="A26" s="181">
        <v>42</v>
      </c>
      <c r="B26" s="182">
        <v>3</v>
      </c>
      <c r="C26" s="183">
        <f t="shared" si="0"/>
        <v>4.29</v>
      </c>
      <c r="D26" s="183">
        <f t="shared" si="8"/>
        <v>4</v>
      </c>
      <c r="E26" s="184">
        <f t="shared" si="1"/>
        <v>5.71</v>
      </c>
      <c r="F26" s="182">
        <v>728</v>
      </c>
      <c r="G26" s="183">
        <f t="shared" si="2"/>
        <v>2.74</v>
      </c>
      <c r="H26" s="183">
        <f t="shared" si="9"/>
        <v>6243</v>
      </c>
      <c r="I26" s="184">
        <f t="shared" si="3"/>
        <v>23.49</v>
      </c>
      <c r="J26" s="182">
        <v>1</v>
      </c>
      <c r="K26" s="183">
        <f t="shared" si="4"/>
        <v>1.02</v>
      </c>
      <c r="L26" s="183">
        <f t="shared" si="10"/>
        <v>5</v>
      </c>
      <c r="M26" s="184">
        <f t="shared" si="5"/>
        <v>5.0999999999999996</v>
      </c>
      <c r="N26" s="182">
        <v>930</v>
      </c>
      <c r="O26" s="183">
        <f t="shared" si="6"/>
        <v>3.33</v>
      </c>
      <c r="P26" s="183">
        <f t="shared" si="11"/>
        <v>7006</v>
      </c>
      <c r="Q26" s="184">
        <f t="shared" si="7"/>
        <v>25.05</v>
      </c>
    </row>
    <row r="27" spans="1:17" ht="14.45" customHeight="1" thickBot="1">
      <c r="A27" s="185">
        <v>41</v>
      </c>
      <c r="B27" s="186">
        <v>0</v>
      </c>
      <c r="C27" s="187">
        <f t="shared" si="0"/>
        <v>0</v>
      </c>
      <c r="D27" s="187">
        <f t="shared" si="8"/>
        <v>4</v>
      </c>
      <c r="E27" s="188">
        <f t="shared" si="1"/>
        <v>5.71</v>
      </c>
      <c r="F27" s="186">
        <v>745</v>
      </c>
      <c r="G27" s="187">
        <f t="shared" si="2"/>
        <v>2.8</v>
      </c>
      <c r="H27" s="187">
        <f t="shared" si="9"/>
        <v>6988</v>
      </c>
      <c r="I27" s="188">
        <f t="shared" si="3"/>
        <v>26.3</v>
      </c>
      <c r="J27" s="186">
        <v>1</v>
      </c>
      <c r="K27" s="187">
        <f t="shared" si="4"/>
        <v>1.02</v>
      </c>
      <c r="L27" s="187">
        <f t="shared" si="10"/>
        <v>6</v>
      </c>
      <c r="M27" s="188">
        <f t="shared" si="5"/>
        <v>6.12</v>
      </c>
      <c r="N27" s="186">
        <v>1017</v>
      </c>
      <c r="O27" s="187">
        <f t="shared" si="6"/>
        <v>3.64</v>
      </c>
      <c r="P27" s="187">
        <f t="shared" si="11"/>
        <v>8023</v>
      </c>
      <c r="Q27" s="188">
        <f t="shared" si="7"/>
        <v>28.69</v>
      </c>
    </row>
    <row r="28" spans="1:17" ht="14.45" customHeight="1">
      <c r="A28" s="177">
        <v>40</v>
      </c>
      <c r="B28" s="178">
        <v>0</v>
      </c>
      <c r="C28" s="179">
        <f t="shared" si="0"/>
        <v>0</v>
      </c>
      <c r="D28" s="179">
        <f t="shared" si="8"/>
        <v>4</v>
      </c>
      <c r="E28" s="180">
        <f t="shared" si="1"/>
        <v>5.71</v>
      </c>
      <c r="F28" s="178">
        <v>774</v>
      </c>
      <c r="G28" s="179">
        <f t="shared" si="2"/>
        <v>2.91</v>
      </c>
      <c r="H28" s="179">
        <f t="shared" si="9"/>
        <v>7762</v>
      </c>
      <c r="I28" s="180">
        <f t="shared" si="3"/>
        <v>29.21</v>
      </c>
      <c r="J28" s="178">
        <v>2</v>
      </c>
      <c r="K28" s="179">
        <f t="shared" si="4"/>
        <v>2.04</v>
      </c>
      <c r="L28" s="179">
        <f t="shared" si="10"/>
        <v>8</v>
      </c>
      <c r="M28" s="180">
        <f t="shared" si="5"/>
        <v>8.16</v>
      </c>
      <c r="N28" s="178">
        <v>1115</v>
      </c>
      <c r="O28" s="179">
        <f t="shared" si="6"/>
        <v>3.99</v>
      </c>
      <c r="P28" s="179">
        <f t="shared" si="11"/>
        <v>9138</v>
      </c>
      <c r="Q28" s="180">
        <f t="shared" si="7"/>
        <v>32.68</v>
      </c>
    </row>
    <row r="29" spans="1:17" ht="14.45" customHeight="1">
      <c r="A29" s="181">
        <v>39</v>
      </c>
      <c r="B29" s="182">
        <v>2</v>
      </c>
      <c r="C29" s="183">
        <f t="shared" si="0"/>
        <v>2.86</v>
      </c>
      <c r="D29" s="183">
        <f t="shared" si="8"/>
        <v>6</v>
      </c>
      <c r="E29" s="184">
        <f t="shared" si="1"/>
        <v>8.57</v>
      </c>
      <c r="F29" s="182">
        <v>886</v>
      </c>
      <c r="G29" s="183">
        <f t="shared" si="2"/>
        <v>3.33</v>
      </c>
      <c r="H29" s="183">
        <f t="shared" si="9"/>
        <v>8648</v>
      </c>
      <c r="I29" s="184">
        <f t="shared" si="3"/>
        <v>32.54</v>
      </c>
      <c r="J29" s="182">
        <v>6</v>
      </c>
      <c r="K29" s="183">
        <f t="shared" si="4"/>
        <v>6.12</v>
      </c>
      <c r="L29" s="183">
        <f t="shared" si="10"/>
        <v>14</v>
      </c>
      <c r="M29" s="184">
        <f t="shared" si="5"/>
        <v>14.29</v>
      </c>
      <c r="N29" s="182">
        <v>1237</v>
      </c>
      <c r="O29" s="183">
        <f t="shared" si="6"/>
        <v>4.42</v>
      </c>
      <c r="P29" s="183">
        <f t="shared" si="11"/>
        <v>10375</v>
      </c>
      <c r="Q29" s="184">
        <f t="shared" si="7"/>
        <v>37.1</v>
      </c>
    </row>
    <row r="30" spans="1:17" ht="14.45" customHeight="1">
      <c r="A30" s="181">
        <v>38</v>
      </c>
      <c r="B30" s="182">
        <v>4</v>
      </c>
      <c r="C30" s="183">
        <f t="shared" si="0"/>
        <v>5.71</v>
      </c>
      <c r="D30" s="183">
        <f t="shared" si="8"/>
        <v>10</v>
      </c>
      <c r="E30" s="184">
        <f t="shared" si="1"/>
        <v>14.29</v>
      </c>
      <c r="F30" s="182">
        <v>882</v>
      </c>
      <c r="G30" s="183">
        <f t="shared" si="2"/>
        <v>3.32</v>
      </c>
      <c r="H30" s="183">
        <f t="shared" si="9"/>
        <v>9530</v>
      </c>
      <c r="I30" s="184">
        <f t="shared" si="3"/>
        <v>35.86</v>
      </c>
      <c r="J30" s="182">
        <v>7</v>
      </c>
      <c r="K30" s="183">
        <f t="shared" si="4"/>
        <v>7.14</v>
      </c>
      <c r="L30" s="183">
        <f t="shared" si="10"/>
        <v>21</v>
      </c>
      <c r="M30" s="184">
        <f t="shared" si="5"/>
        <v>21.43</v>
      </c>
      <c r="N30" s="182">
        <v>1230</v>
      </c>
      <c r="O30" s="183">
        <f t="shared" si="6"/>
        <v>4.4000000000000004</v>
      </c>
      <c r="P30" s="183">
        <f t="shared" si="11"/>
        <v>11605</v>
      </c>
      <c r="Q30" s="184">
        <f t="shared" si="7"/>
        <v>41.5</v>
      </c>
    </row>
    <row r="31" spans="1:17" ht="14.45" customHeight="1">
      <c r="A31" s="181">
        <v>37</v>
      </c>
      <c r="B31" s="182">
        <v>5</v>
      </c>
      <c r="C31" s="183">
        <f t="shared" si="0"/>
        <v>7.14</v>
      </c>
      <c r="D31" s="183">
        <f t="shared" si="8"/>
        <v>15</v>
      </c>
      <c r="E31" s="184">
        <f t="shared" si="1"/>
        <v>21.43</v>
      </c>
      <c r="F31" s="182">
        <v>950</v>
      </c>
      <c r="G31" s="183">
        <f t="shared" si="2"/>
        <v>3.57</v>
      </c>
      <c r="H31" s="183">
        <f t="shared" si="9"/>
        <v>10480</v>
      </c>
      <c r="I31" s="184">
        <f t="shared" si="3"/>
        <v>39.44</v>
      </c>
      <c r="J31" s="182">
        <v>3</v>
      </c>
      <c r="K31" s="183">
        <f t="shared" si="4"/>
        <v>3.06</v>
      </c>
      <c r="L31" s="183">
        <f t="shared" si="10"/>
        <v>24</v>
      </c>
      <c r="M31" s="184">
        <f t="shared" si="5"/>
        <v>24.49</v>
      </c>
      <c r="N31" s="182">
        <v>1234</v>
      </c>
      <c r="O31" s="183">
        <f t="shared" si="6"/>
        <v>4.41</v>
      </c>
      <c r="P31" s="183">
        <f t="shared" si="11"/>
        <v>12839</v>
      </c>
      <c r="Q31" s="184">
        <f t="shared" si="7"/>
        <v>45.91</v>
      </c>
    </row>
    <row r="32" spans="1:17" ht="14.45" customHeight="1" thickBot="1">
      <c r="A32" s="185">
        <v>36</v>
      </c>
      <c r="B32" s="186">
        <v>4</v>
      </c>
      <c r="C32" s="187">
        <f t="shared" si="0"/>
        <v>5.71</v>
      </c>
      <c r="D32" s="187">
        <f t="shared" si="8"/>
        <v>19</v>
      </c>
      <c r="E32" s="188">
        <f t="shared" si="1"/>
        <v>27.14</v>
      </c>
      <c r="F32" s="186">
        <v>1004</v>
      </c>
      <c r="G32" s="187">
        <f t="shared" si="2"/>
        <v>3.78</v>
      </c>
      <c r="H32" s="187">
        <f t="shared" si="9"/>
        <v>11484</v>
      </c>
      <c r="I32" s="188">
        <f t="shared" si="3"/>
        <v>43.22</v>
      </c>
      <c r="J32" s="186">
        <v>7</v>
      </c>
      <c r="K32" s="187">
        <f t="shared" si="4"/>
        <v>7.14</v>
      </c>
      <c r="L32" s="187">
        <f t="shared" si="10"/>
        <v>31</v>
      </c>
      <c r="M32" s="188">
        <f t="shared" si="5"/>
        <v>31.63</v>
      </c>
      <c r="N32" s="186">
        <v>1273</v>
      </c>
      <c r="O32" s="187">
        <f t="shared" si="6"/>
        <v>4.55</v>
      </c>
      <c r="P32" s="187">
        <f t="shared" si="11"/>
        <v>14112</v>
      </c>
      <c r="Q32" s="188">
        <f t="shared" si="7"/>
        <v>50.46</v>
      </c>
    </row>
    <row r="33" spans="1:17" ht="14.45" customHeight="1">
      <c r="A33" s="177">
        <v>35</v>
      </c>
      <c r="B33" s="178">
        <v>7</v>
      </c>
      <c r="C33" s="179">
        <f t="shared" si="0"/>
        <v>10</v>
      </c>
      <c r="D33" s="179">
        <f t="shared" si="8"/>
        <v>26</v>
      </c>
      <c r="E33" s="180">
        <f t="shared" si="1"/>
        <v>37.14</v>
      </c>
      <c r="F33" s="178">
        <v>1029</v>
      </c>
      <c r="G33" s="179">
        <f t="shared" si="2"/>
        <v>3.87</v>
      </c>
      <c r="H33" s="179">
        <f t="shared" si="9"/>
        <v>12513</v>
      </c>
      <c r="I33" s="180">
        <f t="shared" si="3"/>
        <v>47.09</v>
      </c>
      <c r="J33" s="178">
        <v>4</v>
      </c>
      <c r="K33" s="179">
        <f t="shared" si="4"/>
        <v>4.08</v>
      </c>
      <c r="L33" s="179">
        <f t="shared" si="10"/>
        <v>35</v>
      </c>
      <c r="M33" s="180">
        <f t="shared" si="5"/>
        <v>35.71</v>
      </c>
      <c r="N33" s="178">
        <v>1285</v>
      </c>
      <c r="O33" s="179">
        <f t="shared" si="6"/>
        <v>4.5999999999999996</v>
      </c>
      <c r="P33" s="179">
        <f t="shared" si="11"/>
        <v>15397</v>
      </c>
      <c r="Q33" s="180">
        <f t="shared" si="7"/>
        <v>55.06</v>
      </c>
    </row>
    <row r="34" spans="1:17" ht="14.45" customHeight="1">
      <c r="A34" s="181">
        <v>34</v>
      </c>
      <c r="B34" s="182">
        <v>6</v>
      </c>
      <c r="C34" s="183">
        <f t="shared" si="0"/>
        <v>8.57</v>
      </c>
      <c r="D34" s="183">
        <f t="shared" si="8"/>
        <v>32</v>
      </c>
      <c r="E34" s="184">
        <f t="shared" si="1"/>
        <v>45.71</v>
      </c>
      <c r="F34" s="182">
        <v>1074</v>
      </c>
      <c r="G34" s="183">
        <f t="shared" si="2"/>
        <v>4.04</v>
      </c>
      <c r="H34" s="183">
        <f t="shared" si="9"/>
        <v>13587</v>
      </c>
      <c r="I34" s="184">
        <f t="shared" si="3"/>
        <v>51.13</v>
      </c>
      <c r="J34" s="182">
        <v>7</v>
      </c>
      <c r="K34" s="183">
        <f t="shared" si="4"/>
        <v>7.14</v>
      </c>
      <c r="L34" s="183">
        <f t="shared" si="10"/>
        <v>42</v>
      </c>
      <c r="M34" s="184">
        <f t="shared" si="5"/>
        <v>42.86</v>
      </c>
      <c r="N34" s="182">
        <v>1241</v>
      </c>
      <c r="O34" s="183">
        <f t="shared" si="6"/>
        <v>4.4400000000000004</v>
      </c>
      <c r="P34" s="183">
        <f t="shared" si="11"/>
        <v>16638</v>
      </c>
      <c r="Q34" s="184">
        <f t="shared" si="7"/>
        <v>59.5</v>
      </c>
    </row>
    <row r="35" spans="1:17" ht="14.45" customHeight="1">
      <c r="A35" s="181">
        <v>33</v>
      </c>
      <c r="B35" s="182">
        <v>2</v>
      </c>
      <c r="C35" s="183">
        <f t="shared" si="0"/>
        <v>2.86</v>
      </c>
      <c r="D35" s="183">
        <f t="shared" si="8"/>
        <v>34</v>
      </c>
      <c r="E35" s="184">
        <f t="shared" si="1"/>
        <v>48.57</v>
      </c>
      <c r="F35" s="182">
        <v>1083</v>
      </c>
      <c r="G35" s="183">
        <f t="shared" si="2"/>
        <v>4.08</v>
      </c>
      <c r="H35" s="183">
        <f t="shared" si="9"/>
        <v>14670</v>
      </c>
      <c r="I35" s="184">
        <f t="shared" si="3"/>
        <v>55.2</v>
      </c>
      <c r="J35" s="182">
        <v>14</v>
      </c>
      <c r="K35" s="183">
        <f t="shared" si="4"/>
        <v>14.29</v>
      </c>
      <c r="L35" s="183">
        <f t="shared" si="10"/>
        <v>56</v>
      </c>
      <c r="M35" s="184">
        <f t="shared" si="5"/>
        <v>57.14</v>
      </c>
      <c r="N35" s="182">
        <v>1318</v>
      </c>
      <c r="O35" s="183">
        <f t="shared" si="6"/>
        <v>4.71</v>
      </c>
      <c r="P35" s="183">
        <f t="shared" si="11"/>
        <v>17956</v>
      </c>
      <c r="Q35" s="184">
        <f t="shared" si="7"/>
        <v>64.209999999999994</v>
      </c>
    </row>
    <row r="36" spans="1:17" ht="14.45" customHeight="1">
      <c r="A36" s="181">
        <v>32</v>
      </c>
      <c r="B36" s="182">
        <v>7</v>
      </c>
      <c r="C36" s="183">
        <f t="shared" si="0"/>
        <v>10</v>
      </c>
      <c r="D36" s="183">
        <f t="shared" si="8"/>
        <v>41</v>
      </c>
      <c r="E36" s="184">
        <f t="shared" si="1"/>
        <v>58.57</v>
      </c>
      <c r="F36" s="182">
        <v>1117</v>
      </c>
      <c r="G36" s="183">
        <f t="shared" si="2"/>
        <v>4.2</v>
      </c>
      <c r="H36" s="183">
        <f t="shared" si="9"/>
        <v>15787</v>
      </c>
      <c r="I36" s="184">
        <f t="shared" si="3"/>
        <v>59.41</v>
      </c>
      <c r="J36" s="182">
        <v>9</v>
      </c>
      <c r="K36" s="183">
        <f t="shared" si="4"/>
        <v>9.18</v>
      </c>
      <c r="L36" s="183">
        <f t="shared" si="10"/>
        <v>65</v>
      </c>
      <c r="M36" s="184">
        <f t="shared" si="5"/>
        <v>66.33</v>
      </c>
      <c r="N36" s="182">
        <v>1241</v>
      </c>
      <c r="O36" s="183">
        <f t="shared" si="6"/>
        <v>4.4400000000000004</v>
      </c>
      <c r="P36" s="183">
        <f t="shared" si="11"/>
        <v>19197</v>
      </c>
      <c r="Q36" s="184">
        <f t="shared" si="7"/>
        <v>68.650000000000006</v>
      </c>
    </row>
    <row r="37" spans="1:17" ht="14.45" customHeight="1" thickBot="1">
      <c r="A37" s="185">
        <v>31</v>
      </c>
      <c r="B37" s="186">
        <v>11</v>
      </c>
      <c r="C37" s="187">
        <f t="shared" si="0"/>
        <v>15.71</v>
      </c>
      <c r="D37" s="187">
        <f t="shared" si="8"/>
        <v>52</v>
      </c>
      <c r="E37" s="188">
        <f t="shared" si="1"/>
        <v>74.290000000000006</v>
      </c>
      <c r="F37" s="186">
        <v>1107</v>
      </c>
      <c r="G37" s="187">
        <f t="shared" si="2"/>
        <v>4.17</v>
      </c>
      <c r="H37" s="187">
        <f t="shared" si="9"/>
        <v>16894</v>
      </c>
      <c r="I37" s="188">
        <f t="shared" si="3"/>
        <v>63.57</v>
      </c>
      <c r="J37" s="186">
        <v>10</v>
      </c>
      <c r="K37" s="187">
        <f t="shared" si="4"/>
        <v>10.199999999999999</v>
      </c>
      <c r="L37" s="187">
        <f t="shared" si="10"/>
        <v>75</v>
      </c>
      <c r="M37" s="188">
        <f t="shared" si="5"/>
        <v>76.53</v>
      </c>
      <c r="N37" s="186">
        <v>1087</v>
      </c>
      <c r="O37" s="187">
        <f t="shared" si="6"/>
        <v>3.89</v>
      </c>
      <c r="P37" s="187">
        <f t="shared" si="11"/>
        <v>20284</v>
      </c>
      <c r="Q37" s="188">
        <f t="shared" si="7"/>
        <v>72.53</v>
      </c>
    </row>
    <row r="38" spans="1:17" ht="14.45" customHeight="1">
      <c r="A38" s="177">
        <v>30</v>
      </c>
      <c r="B38" s="178">
        <v>0</v>
      </c>
      <c r="C38" s="179">
        <f t="shared" si="0"/>
        <v>0</v>
      </c>
      <c r="D38" s="179">
        <f t="shared" si="8"/>
        <v>52</v>
      </c>
      <c r="E38" s="180">
        <f t="shared" si="1"/>
        <v>74.290000000000006</v>
      </c>
      <c r="F38" s="178">
        <v>1074</v>
      </c>
      <c r="G38" s="179">
        <f t="shared" si="2"/>
        <v>4.04</v>
      </c>
      <c r="H38" s="179">
        <f t="shared" si="9"/>
        <v>17968</v>
      </c>
      <c r="I38" s="180">
        <f t="shared" si="3"/>
        <v>67.61</v>
      </c>
      <c r="J38" s="178">
        <v>5</v>
      </c>
      <c r="K38" s="179">
        <f t="shared" si="4"/>
        <v>5.0999999999999996</v>
      </c>
      <c r="L38" s="179">
        <f t="shared" si="10"/>
        <v>80</v>
      </c>
      <c r="M38" s="180">
        <f t="shared" si="5"/>
        <v>81.63</v>
      </c>
      <c r="N38" s="178">
        <v>1093</v>
      </c>
      <c r="O38" s="179">
        <f t="shared" si="6"/>
        <v>3.91</v>
      </c>
      <c r="P38" s="179">
        <f t="shared" si="11"/>
        <v>21377</v>
      </c>
      <c r="Q38" s="180">
        <f t="shared" si="7"/>
        <v>76.44</v>
      </c>
    </row>
    <row r="39" spans="1:17" ht="14.45" customHeight="1">
      <c r="A39" s="181">
        <v>29</v>
      </c>
      <c r="B39" s="189">
        <v>5</v>
      </c>
      <c r="C39" s="183">
        <f t="shared" si="0"/>
        <v>7.14</v>
      </c>
      <c r="D39" s="183">
        <f t="shared" si="8"/>
        <v>57</v>
      </c>
      <c r="E39" s="184">
        <f t="shared" si="1"/>
        <v>81.430000000000007</v>
      </c>
      <c r="F39" s="189">
        <v>1114</v>
      </c>
      <c r="G39" s="183">
        <f t="shared" si="2"/>
        <v>4.1900000000000004</v>
      </c>
      <c r="H39" s="183">
        <f t="shared" si="9"/>
        <v>19082</v>
      </c>
      <c r="I39" s="184">
        <f t="shared" si="3"/>
        <v>71.81</v>
      </c>
      <c r="J39" s="189">
        <v>7</v>
      </c>
      <c r="K39" s="183">
        <f t="shared" si="4"/>
        <v>7.14</v>
      </c>
      <c r="L39" s="183">
        <f t="shared" si="10"/>
        <v>87</v>
      </c>
      <c r="M39" s="184">
        <f t="shared" si="5"/>
        <v>88.78</v>
      </c>
      <c r="N39" s="189">
        <v>1000</v>
      </c>
      <c r="O39" s="183">
        <f t="shared" si="6"/>
        <v>3.58</v>
      </c>
      <c r="P39" s="183">
        <f t="shared" si="11"/>
        <v>22377</v>
      </c>
      <c r="Q39" s="184">
        <f t="shared" si="7"/>
        <v>80.02</v>
      </c>
    </row>
    <row r="40" spans="1:17" ht="14.45" customHeight="1">
      <c r="A40" s="181">
        <v>28</v>
      </c>
      <c r="B40" s="189">
        <v>3</v>
      </c>
      <c r="C40" s="183">
        <f t="shared" ref="C40:C68" si="12">ROUND(B40/IF(SUM(RSchCnt)=0,1,SUM(RSchCnt))*100,2)</f>
        <v>4.29</v>
      </c>
      <c r="D40" s="183">
        <f t="shared" si="8"/>
        <v>60</v>
      </c>
      <c r="E40" s="184">
        <f t="shared" ref="E40:E68" si="13">ROUND(D40/IF(SUM(RSchCnt)=0,1,SUM(RSchCnt))*100, 2)</f>
        <v>85.71</v>
      </c>
      <c r="F40" s="189">
        <v>1001</v>
      </c>
      <c r="G40" s="183">
        <f t="shared" ref="G40:G68" si="14">ROUND(F40/SUM(RAllCnt)*100,2)</f>
        <v>3.77</v>
      </c>
      <c r="H40" s="183">
        <f t="shared" si="9"/>
        <v>20083</v>
      </c>
      <c r="I40" s="184">
        <f t="shared" ref="I40:I68" si="15">ROUND(H40/SUM(RAllCnt)*100, 2)</f>
        <v>75.569999999999993</v>
      </c>
      <c r="J40" s="189">
        <v>4</v>
      </c>
      <c r="K40" s="183">
        <f t="shared" ref="K40:K68" si="16">ROUND(J40/IF(SUM(RSchCnt2)=0,1,SUM(RSchCnt2))*100,2)</f>
        <v>4.08</v>
      </c>
      <c r="L40" s="183">
        <f t="shared" si="10"/>
        <v>91</v>
      </c>
      <c r="M40" s="184">
        <f t="shared" ref="M40:M68" si="17">ROUND(L40/IF(SUM(RSchCnt2)=0,1,SUM(RSchCnt2))*100, 2)</f>
        <v>92.86</v>
      </c>
      <c r="N40" s="189">
        <v>934</v>
      </c>
      <c r="O40" s="183">
        <f t="shared" ref="O40:O68" si="18">ROUND(N40/SUM(RAllCnt2)*100,2)</f>
        <v>3.34</v>
      </c>
      <c r="P40" s="183">
        <f t="shared" si="11"/>
        <v>23311</v>
      </c>
      <c r="Q40" s="184">
        <f t="shared" ref="Q40:Q68" si="19">ROUND(P40/SUM(RAllCnt2)*100, 2)</f>
        <v>83.36</v>
      </c>
    </row>
    <row r="41" spans="1:17" ht="14.45" customHeight="1">
      <c r="A41" s="181">
        <v>27</v>
      </c>
      <c r="B41" s="189">
        <v>3</v>
      </c>
      <c r="C41" s="183">
        <f t="shared" si="12"/>
        <v>4.29</v>
      </c>
      <c r="D41" s="183">
        <f t="shared" si="8"/>
        <v>63</v>
      </c>
      <c r="E41" s="184">
        <f t="shared" si="13"/>
        <v>90</v>
      </c>
      <c r="F41" s="189">
        <v>975</v>
      </c>
      <c r="G41" s="183">
        <f t="shared" si="14"/>
        <v>3.67</v>
      </c>
      <c r="H41" s="183">
        <f t="shared" si="9"/>
        <v>21058</v>
      </c>
      <c r="I41" s="184">
        <f t="shared" si="15"/>
        <v>79.239999999999995</v>
      </c>
      <c r="J41" s="189">
        <v>3</v>
      </c>
      <c r="K41" s="183">
        <f t="shared" si="16"/>
        <v>3.06</v>
      </c>
      <c r="L41" s="183">
        <f t="shared" si="10"/>
        <v>94</v>
      </c>
      <c r="M41" s="184">
        <f t="shared" si="17"/>
        <v>95.92</v>
      </c>
      <c r="N41" s="189">
        <v>840</v>
      </c>
      <c r="O41" s="183">
        <f t="shared" si="18"/>
        <v>3</v>
      </c>
      <c r="P41" s="183">
        <f t="shared" si="11"/>
        <v>24151</v>
      </c>
      <c r="Q41" s="184">
        <f t="shared" si="19"/>
        <v>86.36</v>
      </c>
    </row>
    <row r="42" spans="1:17" ht="14.45" customHeight="1" thickBot="1">
      <c r="A42" s="185">
        <v>26</v>
      </c>
      <c r="B42" s="190">
        <v>1</v>
      </c>
      <c r="C42" s="187">
        <f t="shared" si="12"/>
        <v>1.43</v>
      </c>
      <c r="D42" s="187">
        <f t="shared" si="8"/>
        <v>64</v>
      </c>
      <c r="E42" s="188">
        <f t="shared" si="13"/>
        <v>91.43</v>
      </c>
      <c r="F42" s="190">
        <v>904</v>
      </c>
      <c r="G42" s="187">
        <f t="shared" si="14"/>
        <v>3.4</v>
      </c>
      <c r="H42" s="187">
        <f t="shared" si="9"/>
        <v>21962</v>
      </c>
      <c r="I42" s="188">
        <f t="shared" si="15"/>
        <v>82.64</v>
      </c>
      <c r="J42" s="190">
        <v>1</v>
      </c>
      <c r="K42" s="187">
        <f t="shared" si="16"/>
        <v>1.02</v>
      </c>
      <c r="L42" s="187">
        <f t="shared" si="10"/>
        <v>95</v>
      </c>
      <c r="M42" s="188">
        <f t="shared" si="17"/>
        <v>96.94</v>
      </c>
      <c r="N42" s="190">
        <v>743</v>
      </c>
      <c r="O42" s="187">
        <f t="shared" si="18"/>
        <v>2.66</v>
      </c>
      <c r="P42" s="187">
        <f t="shared" si="11"/>
        <v>24894</v>
      </c>
      <c r="Q42" s="188">
        <f t="shared" si="19"/>
        <v>89.02</v>
      </c>
    </row>
    <row r="43" spans="1:17" ht="14.45" customHeight="1">
      <c r="A43" s="177">
        <v>25</v>
      </c>
      <c r="B43" s="191">
        <v>3</v>
      </c>
      <c r="C43" s="179">
        <f t="shared" si="12"/>
        <v>4.29</v>
      </c>
      <c r="D43" s="179">
        <f t="shared" si="8"/>
        <v>67</v>
      </c>
      <c r="E43" s="180">
        <f t="shared" si="13"/>
        <v>95.71</v>
      </c>
      <c r="F43" s="191">
        <v>829</v>
      </c>
      <c r="G43" s="179">
        <f t="shared" si="14"/>
        <v>3.12</v>
      </c>
      <c r="H43" s="179">
        <f t="shared" si="9"/>
        <v>22791</v>
      </c>
      <c r="I43" s="180">
        <f t="shared" si="15"/>
        <v>85.76</v>
      </c>
      <c r="J43" s="191">
        <v>0</v>
      </c>
      <c r="K43" s="179">
        <f t="shared" si="16"/>
        <v>0</v>
      </c>
      <c r="L43" s="179">
        <f t="shared" si="10"/>
        <v>95</v>
      </c>
      <c r="M43" s="180">
        <f t="shared" si="17"/>
        <v>96.94</v>
      </c>
      <c r="N43" s="191">
        <v>618</v>
      </c>
      <c r="O43" s="179">
        <f t="shared" si="18"/>
        <v>2.21</v>
      </c>
      <c r="P43" s="179">
        <f t="shared" si="11"/>
        <v>25512</v>
      </c>
      <c r="Q43" s="180">
        <f t="shared" si="19"/>
        <v>91.23</v>
      </c>
    </row>
    <row r="44" spans="1:17" ht="14.45" customHeight="1">
      <c r="A44" s="181">
        <v>24</v>
      </c>
      <c r="B44" s="189">
        <v>1</v>
      </c>
      <c r="C44" s="183">
        <f t="shared" si="12"/>
        <v>1.43</v>
      </c>
      <c r="D44" s="183">
        <f t="shared" si="8"/>
        <v>68</v>
      </c>
      <c r="E44" s="184">
        <f t="shared" si="13"/>
        <v>97.14</v>
      </c>
      <c r="F44" s="189">
        <v>745</v>
      </c>
      <c r="G44" s="183">
        <f t="shared" si="14"/>
        <v>2.8</v>
      </c>
      <c r="H44" s="183">
        <f t="shared" si="9"/>
        <v>23536</v>
      </c>
      <c r="I44" s="184">
        <f t="shared" si="15"/>
        <v>88.57</v>
      </c>
      <c r="J44" s="189">
        <v>1</v>
      </c>
      <c r="K44" s="183">
        <f t="shared" si="16"/>
        <v>1.02</v>
      </c>
      <c r="L44" s="183">
        <f t="shared" si="10"/>
        <v>96</v>
      </c>
      <c r="M44" s="184">
        <f t="shared" si="17"/>
        <v>97.96</v>
      </c>
      <c r="N44" s="189">
        <v>511</v>
      </c>
      <c r="O44" s="183">
        <f t="shared" si="18"/>
        <v>1.83</v>
      </c>
      <c r="P44" s="183">
        <f t="shared" si="11"/>
        <v>26023</v>
      </c>
      <c r="Q44" s="184">
        <f t="shared" si="19"/>
        <v>93.06</v>
      </c>
    </row>
    <row r="45" spans="1:17" ht="14.45" customHeight="1">
      <c r="A45" s="181">
        <v>23</v>
      </c>
      <c r="B45" s="189">
        <v>1</v>
      </c>
      <c r="C45" s="183">
        <f t="shared" si="12"/>
        <v>1.43</v>
      </c>
      <c r="D45" s="183">
        <f t="shared" si="8"/>
        <v>69</v>
      </c>
      <c r="E45" s="184">
        <f t="shared" si="13"/>
        <v>98.57</v>
      </c>
      <c r="F45" s="189">
        <v>656</v>
      </c>
      <c r="G45" s="183">
        <f t="shared" si="14"/>
        <v>2.4700000000000002</v>
      </c>
      <c r="H45" s="183">
        <f t="shared" si="9"/>
        <v>24192</v>
      </c>
      <c r="I45" s="184">
        <f t="shared" si="15"/>
        <v>91.04</v>
      </c>
      <c r="J45" s="189">
        <v>0</v>
      </c>
      <c r="K45" s="183">
        <f t="shared" si="16"/>
        <v>0</v>
      </c>
      <c r="L45" s="183">
        <f t="shared" si="10"/>
        <v>96</v>
      </c>
      <c r="M45" s="184">
        <f t="shared" si="17"/>
        <v>97.96</v>
      </c>
      <c r="N45" s="189">
        <v>375</v>
      </c>
      <c r="O45" s="183">
        <f t="shared" si="18"/>
        <v>1.34</v>
      </c>
      <c r="P45" s="183">
        <f t="shared" si="11"/>
        <v>26398</v>
      </c>
      <c r="Q45" s="184">
        <f t="shared" si="19"/>
        <v>94.4</v>
      </c>
    </row>
    <row r="46" spans="1:17" ht="14.45" customHeight="1">
      <c r="A46" s="181">
        <v>22</v>
      </c>
      <c r="B46" s="189">
        <v>1</v>
      </c>
      <c r="C46" s="183">
        <f t="shared" si="12"/>
        <v>1.43</v>
      </c>
      <c r="D46" s="183">
        <f t="shared" si="8"/>
        <v>70</v>
      </c>
      <c r="E46" s="184">
        <f t="shared" si="13"/>
        <v>100</v>
      </c>
      <c r="F46" s="189">
        <v>541</v>
      </c>
      <c r="G46" s="183">
        <f t="shared" si="14"/>
        <v>2.04</v>
      </c>
      <c r="H46" s="183">
        <f t="shared" si="9"/>
        <v>24733</v>
      </c>
      <c r="I46" s="184">
        <f t="shared" si="15"/>
        <v>93.07</v>
      </c>
      <c r="J46" s="189">
        <v>0</v>
      </c>
      <c r="K46" s="183">
        <f t="shared" si="16"/>
        <v>0</v>
      </c>
      <c r="L46" s="183">
        <f t="shared" si="10"/>
        <v>96</v>
      </c>
      <c r="M46" s="184">
        <f t="shared" si="17"/>
        <v>97.96</v>
      </c>
      <c r="N46" s="189">
        <v>326</v>
      </c>
      <c r="O46" s="183">
        <f t="shared" si="18"/>
        <v>1.17</v>
      </c>
      <c r="P46" s="183">
        <f t="shared" si="11"/>
        <v>26724</v>
      </c>
      <c r="Q46" s="184">
        <f t="shared" si="19"/>
        <v>95.56</v>
      </c>
    </row>
    <row r="47" spans="1:17" ht="14.45" customHeight="1" thickBot="1">
      <c r="A47" s="185">
        <v>21</v>
      </c>
      <c r="B47" s="190">
        <v>0</v>
      </c>
      <c r="C47" s="187">
        <f t="shared" si="12"/>
        <v>0</v>
      </c>
      <c r="D47" s="187">
        <f t="shared" si="8"/>
        <v>70</v>
      </c>
      <c r="E47" s="188">
        <f t="shared" si="13"/>
        <v>100</v>
      </c>
      <c r="F47" s="190">
        <v>407</v>
      </c>
      <c r="G47" s="187">
        <f t="shared" si="14"/>
        <v>1.53</v>
      </c>
      <c r="H47" s="187">
        <f t="shared" si="9"/>
        <v>25140</v>
      </c>
      <c r="I47" s="188">
        <f t="shared" si="15"/>
        <v>94.6</v>
      </c>
      <c r="J47" s="190">
        <v>1</v>
      </c>
      <c r="K47" s="187">
        <f t="shared" si="16"/>
        <v>1.02</v>
      </c>
      <c r="L47" s="187">
        <f t="shared" si="10"/>
        <v>97</v>
      </c>
      <c r="M47" s="188">
        <f t="shared" si="17"/>
        <v>98.98</v>
      </c>
      <c r="N47" s="190">
        <v>269</v>
      </c>
      <c r="O47" s="187">
        <f t="shared" si="18"/>
        <v>0.96</v>
      </c>
      <c r="P47" s="187">
        <f t="shared" si="11"/>
        <v>26993</v>
      </c>
      <c r="Q47" s="188">
        <f t="shared" si="19"/>
        <v>96.52</v>
      </c>
    </row>
    <row r="48" spans="1:17" ht="14.45" customHeight="1">
      <c r="A48" s="177">
        <v>20</v>
      </c>
      <c r="B48" s="191">
        <v>0</v>
      </c>
      <c r="C48" s="179">
        <f t="shared" si="12"/>
        <v>0</v>
      </c>
      <c r="D48" s="179">
        <f t="shared" si="8"/>
        <v>70</v>
      </c>
      <c r="E48" s="180">
        <f t="shared" si="13"/>
        <v>100</v>
      </c>
      <c r="F48" s="191">
        <v>347</v>
      </c>
      <c r="G48" s="179">
        <f t="shared" si="14"/>
        <v>1.31</v>
      </c>
      <c r="H48" s="179">
        <f t="shared" si="9"/>
        <v>25487</v>
      </c>
      <c r="I48" s="180">
        <f t="shared" si="15"/>
        <v>95.91</v>
      </c>
      <c r="J48" s="191">
        <v>0</v>
      </c>
      <c r="K48" s="179">
        <f t="shared" si="16"/>
        <v>0</v>
      </c>
      <c r="L48" s="179">
        <f t="shared" si="10"/>
        <v>97</v>
      </c>
      <c r="M48" s="180">
        <f t="shared" si="17"/>
        <v>98.98</v>
      </c>
      <c r="N48" s="191">
        <v>237</v>
      </c>
      <c r="O48" s="179">
        <f t="shared" si="18"/>
        <v>0.85</v>
      </c>
      <c r="P48" s="179">
        <f t="shared" si="11"/>
        <v>27230</v>
      </c>
      <c r="Q48" s="180">
        <f t="shared" si="19"/>
        <v>97.37</v>
      </c>
    </row>
    <row r="49" spans="1:17" ht="14.45" customHeight="1">
      <c r="A49" s="181">
        <v>19</v>
      </c>
      <c r="B49" s="189">
        <v>0</v>
      </c>
      <c r="C49" s="183">
        <f t="shared" si="12"/>
        <v>0</v>
      </c>
      <c r="D49" s="183">
        <f t="shared" si="8"/>
        <v>70</v>
      </c>
      <c r="E49" s="184">
        <f t="shared" si="13"/>
        <v>100</v>
      </c>
      <c r="F49" s="189">
        <v>250</v>
      </c>
      <c r="G49" s="183">
        <f t="shared" si="14"/>
        <v>0.94</v>
      </c>
      <c r="H49" s="183">
        <f t="shared" si="9"/>
        <v>25737</v>
      </c>
      <c r="I49" s="184">
        <f t="shared" si="15"/>
        <v>96.85</v>
      </c>
      <c r="J49" s="189">
        <v>0</v>
      </c>
      <c r="K49" s="183">
        <f t="shared" si="16"/>
        <v>0</v>
      </c>
      <c r="L49" s="183">
        <f t="shared" si="10"/>
        <v>97</v>
      </c>
      <c r="M49" s="184">
        <f t="shared" si="17"/>
        <v>98.98</v>
      </c>
      <c r="N49" s="189">
        <v>168</v>
      </c>
      <c r="O49" s="183">
        <f t="shared" si="18"/>
        <v>0.6</v>
      </c>
      <c r="P49" s="183">
        <f t="shared" si="11"/>
        <v>27398</v>
      </c>
      <c r="Q49" s="184">
        <f t="shared" si="19"/>
        <v>97.97</v>
      </c>
    </row>
    <row r="50" spans="1:17" ht="14.45" customHeight="1">
      <c r="A50" s="181">
        <v>18</v>
      </c>
      <c r="B50" s="189">
        <v>0</v>
      </c>
      <c r="C50" s="183">
        <f t="shared" si="12"/>
        <v>0</v>
      </c>
      <c r="D50" s="183">
        <f t="shared" si="8"/>
        <v>70</v>
      </c>
      <c r="E50" s="184">
        <f t="shared" si="13"/>
        <v>100</v>
      </c>
      <c r="F50" s="189">
        <v>185</v>
      </c>
      <c r="G50" s="183">
        <f t="shared" si="14"/>
        <v>0.7</v>
      </c>
      <c r="H50" s="183">
        <f t="shared" si="9"/>
        <v>25922</v>
      </c>
      <c r="I50" s="184">
        <f t="shared" si="15"/>
        <v>97.55</v>
      </c>
      <c r="J50" s="189">
        <v>0</v>
      </c>
      <c r="K50" s="183">
        <f t="shared" si="16"/>
        <v>0</v>
      </c>
      <c r="L50" s="183">
        <f t="shared" si="10"/>
        <v>97</v>
      </c>
      <c r="M50" s="184">
        <f t="shared" si="17"/>
        <v>98.98</v>
      </c>
      <c r="N50" s="189">
        <v>125</v>
      </c>
      <c r="O50" s="183">
        <f t="shared" si="18"/>
        <v>0.45</v>
      </c>
      <c r="P50" s="183">
        <f t="shared" si="11"/>
        <v>27523</v>
      </c>
      <c r="Q50" s="184">
        <f t="shared" si="19"/>
        <v>98.42</v>
      </c>
    </row>
    <row r="51" spans="1:17" ht="14.45" customHeight="1">
      <c r="A51" s="181">
        <v>17</v>
      </c>
      <c r="B51" s="189">
        <v>0</v>
      </c>
      <c r="C51" s="183">
        <f t="shared" si="12"/>
        <v>0</v>
      </c>
      <c r="D51" s="183">
        <f t="shared" si="8"/>
        <v>70</v>
      </c>
      <c r="E51" s="184">
        <f t="shared" si="13"/>
        <v>100</v>
      </c>
      <c r="F51" s="189">
        <v>161</v>
      </c>
      <c r="G51" s="183">
        <f t="shared" si="14"/>
        <v>0.61</v>
      </c>
      <c r="H51" s="183">
        <f t="shared" si="9"/>
        <v>26083</v>
      </c>
      <c r="I51" s="184">
        <f t="shared" si="15"/>
        <v>98.15</v>
      </c>
      <c r="J51" s="189">
        <v>0</v>
      </c>
      <c r="K51" s="183">
        <f t="shared" si="16"/>
        <v>0</v>
      </c>
      <c r="L51" s="183">
        <f t="shared" si="10"/>
        <v>97</v>
      </c>
      <c r="M51" s="184">
        <f t="shared" si="17"/>
        <v>98.98</v>
      </c>
      <c r="N51" s="189">
        <v>103</v>
      </c>
      <c r="O51" s="183">
        <f t="shared" si="18"/>
        <v>0.37</v>
      </c>
      <c r="P51" s="183">
        <f t="shared" si="11"/>
        <v>27626</v>
      </c>
      <c r="Q51" s="184">
        <f t="shared" si="19"/>
        <v>98.79</v>
      </c>
    </row>
    <row r="52" spans="1:17" ht="14.45" customHeight="1" thickBot="1">
      <c r="A52" s="185">
        <v>16</v>
      </c>
      <c r="B52" s="190">
        <v>0</v>
      </c>
      <c r="C52" s="187">
        <f t="shared" si="12"/>
        <v>0</v>
      </c>
      <c r="D52" s="187">
        <f t="shared" si="8"/>
        <v>70</v>
      </c>
      <c r="E52" s="188">
        <f t="shared" si="13"/>
        <v>100</v>
      </c>
      <c r="F52" s="190">
        <v>144</v>
      </c>
      <c r="G52" s="187">
        <f t="shared" si="14"/>
        <v>0.54</v>
      </c>
      <c r="H52" s="187">
        <f t="shared" si="9"/>
        <v>26227</v>
      </c>
      <c r="I52" s="188">
        <f t="shared" si="15"/>
        <v>98.69</v>
      </c>
      <c r="J52" s="190">
        <v>0</v>
      </c>
      <c r="K52" s="187">
        <f t="shared" si="16"/>
        <v>0</v>
      </c>
      <c r="L52" s="187">
        <f t="shared" si="10"/>
        <v>97</v>
      </c>
      <c r="M52" s="188">
        <f t="shared" si="17"/>
        <v>98.98</v>
      </c>
      <c r="N52" s="190">
        <v>85</v>
      </c>
      <c r="O52" s="187">
        <f t="shared" si="18"/>
        <v>0.3</v>
      </c>
      <c r="P52" s="187">
        <f t="shared" si="11"/>
        <v>27711</v>
      </c>
      <c r="Q52" s="188">
        <f t="shared" si="19"/>
        <v>99.09</v>
      </c>
    </row>
    <row r="53" spans="1:17" ht="14.45" customHeight="1">
      <c r="A53" s="177">
        <v>15</v>
      </c>
      <c r="B53" s="191">
        <v>0</v>
      </c>
      <c r="C53" s="179">
        <f t="shared" si="12"/>
        <v>0</v>
      </c>
      <c r="D53" s="179">
        <f t="shared" si="8"/>
        <v>70</v>
      </c>
      <c r="E53" s="180">
        <f t="shared" si="13"/>
        <v>100</v>
      </c>
      <c r="F53" s="191">
        <v>121</v>
      </c>
      <c r="G53" s="179">
        <f t="shared" si="14"/>
        <v>0.46</v>
      </c>
      <c r="H53" s="179">
        <f t="shared" si="9"/>
        <v>26348</v>
      </c>
      <c r="I53" s="180">
        <f t="shared" si="15"/>
        <v>99.15</v>
      </c>
      <c r="J53" s="191">
        <v>0</v>
      </c>
      <c r="K53" s="179">
        <f t="shared" si="16"/>
        <v>0</v>
      </c>
      <c r="L53" s="179">
        <f t="shared" si="10"/>
        <v>97</v>
      </c>
      <c r="M53" s="180">
        <f t="shared" si="17"/>
        <v>98.98</v>
      </c>
      <c r="N53" s="191">
        <v>91</v>
      </c>
      <c r="O53" s="179">
        <f t="shared" si="18"/>
        <v>0.33</v>
      </c>
      <c r="P53" s="179">
        <f t="shared" si="11"/>
        <v>27802</v>
      </c>
      <c r="Q53" s="180">
        <f t="shared" si="19"/>
        <v>99.42</v>
      </c>
    </row>
    <row r="54" spans="1:17" ht="14.45" customHeight="1">
      <c r="A54" s="181">
        <v>14</v>
      </c>
      <c r="B54" s="189">
        <v>0</v>
      </c>
      <c r="C54" s="183">
        <f t="shared" si="12"/>
        <v>0</v>
      </c>
      <c r="D54" s="183">
        <f t="shared" si="8"/>
        <v>70</v>
      </c>
      <c r="E54" s="184">
        <f t="shared" si="13"/>
        <v>100</v>
      </c>
      <c r="F54" s="189">
        <v>70</v>
      </c>
      <c r="G54" s="183">
        <f t="shared" si="14"/>
        <v>0.26</v>
      </c>
      <c r="H54" s="183">
        <f t="shared" si="9"/>
        <v>26418</v>
      </c>
      <c r="I54" s="184">
        <f t="shared" si="15"/>
        <v>99.41</v>
      </c>
      <c r="J54" s="189">
        <v>0</v>
      </c>
      <c r="K54" s="183">
        <f t="shared" si="16"/>
        <v>0</v>
      </c>
      <c r="L54" s="183">
        <f t="shared" si="10"/>
        <v>97</v>
      </c>
      <c r="M54" s="184">
        <f t="shared" si="17"/>
        <v>98.98</v>
      </c>
      <c r="N54" s="189">
        <v>49</v>
      </c>
      <c r="O54" s="183">
        <f t="shared" si="18"/>
        <v>0.18</v>
      </c>
      <c r="P54" s="183">
        <f t="shared" si="11"/>
        <v>27851</v>
      </c>
      <c r="Q54" s="184">
        <f t="shared" si="19"/>
        <v>99.59</v>
      </c>
    </row>
    <row r="55" spans="1:17" ht="14.45" customHeight="1">
      <c r="A55" s="181">
        <v>13</v>
      </c>
      <c r="B55" s="189">
        <v>0</v>
      </c>
      <c r="C55" s="183">
        <f t="shared" si="12"/>
        <v>0</v>
      </c>
      <c r="D55" s="183">
        <f t="shared" si="8"/>
        <v>70</v>
      </c>
      <c r="E55" s="184">
        <f t="shared" si="13"/>
        <v>100</v>
      </c>
      <c r="F55" s="189">
        <v>49</v>
      </c>
      <c r="G55" s="183">
        <f t="shared" si="14"/>
        <v>0.18</v>
      </c>
      <c r="H55" s="183">
        <f t="shared" si="9"/>
        <v>26467</v>
      </c>
      <c r="I55" s="184">
        <f t="shared" si="15"/>
        <v>99.6</v>
      </c>
      <c r="J55" s="189">
        <v>1</v>
      </c>
      <c r="K55" s="183">
        <f t="shared" si="16"/>
        <v>1.02</v>
      </c>
      <c r="L55" s="183">
        <f t="shared" si="10"/>
        <v>98</v>
      </c>
      <c r="M55" s="184">
        <f t="shared" si="17"/>
        <v>100</v>
      </c>
      <c r="N55" s="189">
        <v>46</v>
      </c>
      <c r="O55" s="183">
        <f t="shared" si="18"/>
        <v>0.16</v>
      </c>
      <c r="P55" s="183">
        <f t="shared" si="11"/>
        <v>27897</v>
      </c>
      <c r="Q55" s="184">
        <f t="shared" si="19"/>
        <v>99.76</v>
      </c>
    </row>
    <row r="56" spans="1:17" ht="14.45" customHeight="1">
      <c r="A56" s="181">
        <v>12</v>
      </c>
      <c r="B56" s="189">
        <v>0</v>
      </c>
      <c r="C56" s="183">
        <f t="shared" si="12"/>
        <v>0</v>
      </c>
      <c r="D56" s="183">
        <f t="shared" si="8"/>
        <v>70</v>
      </c>
      <c r="E56" s="184">
        <f t="shared" si="13"/>
        <v>100</v>
      </c>
      <c r="F56" s="189">
        <v>35</v>
      </c>
      <c r="G56" s="183">
        <f t="shared" si="14"/>
        <v>0.13</v>
      </c>
      <c r="H56" s="183">
        <f t="shared" si="9"/>
        <v>26502</v>
      </c>
      <c r="I56" s="184">
        <f t="shared" si="15"/>
        <v>99.73</v>
      </c>
      <c r="J56" s="189">
        <v>0</v>
      </c>
      <c r="K56" s="183">
        <f t="shared" si="16"/>
        <v>0</v>
      </c>
      <c r="L56" s="183">
        <f t="shared" si="10"/>
        <v>98</v>
      </c>
      <c r="M56" s="184">
        <f t="shared" si="17"/>
        <v>100</v>
      </c>
      <c r="N56" s="189">
        <v>18</v>
      </c>
      <c r="O56" s="183">
        <f t="shared" si="18"/>
        <v>0.06</v>
      </c>
      <c r="P56" s="183">
        <f t="shared" si="11"/>
        <v>27915</v>
      </c>
      <c r="Q56" s="184">
        <f t="shared" si="19"/>
        <v>99.82</v>
      </c>
    </row>
    <row r="57" spans="1:17" ht="14.45" customHeight="1" thickBot="1">
      <c r="A57" s="185">
        <v>11</v>
      </c>
      <c r="B57" s="190">
        <v>0</v>
      </c>
      <c r="C57" s="187">
        <f t="shared" si="12"/>
        <v>0</v>
      </c>
      <c r="D57" s="187">
        <f t="shared" si="8"/>
        <v>70</v>
      </c>
      <c r="E57" s="188">
        <f t="shared" si="13"/>
        <v>100</v>
      </c>
      <c r="F57" s="190">
        <v>26</v>
      </c>
      <c r="G57" s="187">
        <f t="shared" si="14"/>
        <v>0.1</v>
      </c>
      <c r="H57" s="187">
        <f t="shared" si="9"/>
        <v>26528</v>
      </c>
      <c r="I57" s="188">
        <f t="shared" si="15"/>
        <v>99.83</v>
      </c>
      <c r="J57" s="190">
        <v>0</v>
      </c>
      <c r="K57" s="187">
        <f t="shared" si="16"/>
        <v>0</v>
      </c>
      <c r="L57" s="187">
        <f t="shared" si="10"/>
        <v>98</v>
      </c>
      <c r="M57" s="188">
        <f t="shared" si="17"/>
        <v>100</v>
      </c>
      <c r="N57" s="190">
        <v>19</v>
      </c>
      <c r="O57" s="187">
        <f t="shared" si="18"/>
        <v>7.0000000000000007E-2</v>
      </c>
      <c r="P57" s="187">
        <f t="shared" si="11"/>
        <v>27934</v>
      </c>
      <c r="Q57" s="188">
        <f t="shared" si="19"/>
        <v>99.89</v>
      </c>
    </row>
    <row r="58" spans="1:17" ht="14.45" customHeight="1">
      <c r="A58" s="177">
        <v>10</v>
      </c>
      <c r="B58" s="191">
        <v>0</v>
      </c>
      <c r="C58" s="179">
        <f t="shared" si="12"/>
        <v>0</v>
      </c>
      <c r="D58" s="179">
        <f t="shared" si="8"/>
        <v>70</v>
      </c>
      <c r="E58" s="180">
        <f t="shared" si="13"/>
        <v>100</v>
      </c>
      <c r="F58" s="191">
        <v>9</v>
      </c>
      <c r="G58" s="179">
        <f t="shared" si="14"/>
        <v>0.03</v>
      </c>
      <c r="H58" s="179">
        <f t="shared" si="9"/>
        <v>26537</v>
      </c>
      <c r="I58" s="180">
        <f t="shared" si="15"/>
        <v>99.86</v>
      </c>
      <c r="J58" s="191">
        <v>0</v>
      </c>
      <c r="K58" s="179">
        <f t="shared" si="16"/>
        <v>0</v>
      </c>
      <c r="L58" s="179">
        <f t="shared" si="10"/>
        <v>98</v>
      </c>
      <c r="M58" s="180">
        <f t="shared" si="17"/>
        <v>100</v>
      </c>
      <c r="N58" s="191">
        <v>9</v>
      </c>
      <c r="O58" s="179">
        <f t="shared" si="18"/>
        <v>0.03</v>
      </c>
      <c r="P58" s="179">
        <f t="shared" si="11"/>
        <v>27943</v>
      </c>
      <c r="Q58" s="180">
        <f t="shared" si="19"/>
        <v>99.92</v>
      </c>
    </row>
    <row r="59" spans="1:17" ht="14.45" customHeight="1">
      <c r="A59" s="181">
        <v>9</v>
      </c>
      <c r="B59" s="189">
        <v>0</v>
      </c>
      <c r="C59" s="183">
        <f t="shared" si="12"/>
        <v>0</v>
      </c>
      <c r="D59" s="183">
        <f t="shared" si="8"/>
        <v>70</v>
      </c>
      <c r="E59" s="184">
        <f t="shared" si="13"/>
        <v>100</v>
      </c>
      <c r="F59" s="189">
        <v>14</v>
      </c>
      <c r="G59" s="183">
        <f t="shared" si="14"/>
        <v>0.05</v>
      </c>
      <c r="H59" s="183">
        <f t="shared" si="9"/>
        <v>26551</v>
      </c>
      <c r="I59" s="184">
        <f t="shared" si="15"/>
        <v>99.91</v>
      </c>
      <c r="J59" s="189">
        <v>0</v>
      </c>
      <c r="K59" s="183">
        <f t="shared" si="16"/>
        <v>0</v>
      </c>
      <c r="L59" s="183">
        <f t="shared" si="10"/>
        <v>98</v>
      </c>
      <c r="M59" s="184">
        <f t="shared" si="17"/>
        <v>100</v>
      </c>
      <c r="N59" s="189">
        <v>8</v>
      </c>
      <c r="O59" s="183">
        <f t="shared" si="18"/>
        <v>0.03</v>
      </c>
      <c r="P59" s="183">
        <f t="shared" si="11"/>
        <v>27951</v>
      </c>
      <c r="Q59" s="184">
        <f t="shared" si="19"/>
        <v>99.95</v>
      </c>
    </row>
    <row r="60" spans="1:17" ht="14.45" customHeight="1">
      <c r="A60" s="181">
        <v>8</v>
      </c>
      <c r="B60" s="189">
        <v>0</v>
      </c>
      <c r="C60" s="183">
        <f t="shared" si="12"/>
        <v>0</v>
      </c>
      <c r="D60" s="183">
        <f t="shared" si="8"/>
        <v>70</v>
      </c>
      <c r="E60" s="184">
        <f t="shared" si="13"/>
        <v>100</v>
      </c>
      <c r="F60" s="189">
        <v>5</v>
      </c>
      <c r="G60" s="183">
        <f t="shared" si="14"/>
        <v>0.02</v>
      </c>
      <c r="H60" s="183">
        <f t="shared" si="9"/>
        <v>26556</v>
      </c>
      <c r="I60" s="184">
        <f t="shared" si="15"/>
        <v>99.93</v>
      </c>
      <c r="J60" s="189">
        <v>0</v>
      </c>
      <c r="K60" s="183">
        <f t="shared" si="16"/>
        <v>0</v>
      </c>
      <c r="L60" s="183">
        <f t="shared" si="10"/>
        <v>98</v>
      </c>
      <c r="M60" s="184">
        <f t="shared" si="17"/>
        <v>100</v>
      </c>
      <c r="N60" s="189">
        <v>6</v>
      </c>
      <c r="O60" s="183">
        <f t="shared" si="18"/>
        <v>0.02</v>
      </c>
      <c r="P60" s="183">
        <f t="shared" si="11"/>
        <v>27957</v>
      </c>
      <c r="Q60" s="184">
        <f t="shared" si="19"/>
        <v>99.97</v>
      </c>
    </row>
    <row r="61" spans="1:17" ht="14.45" customHeight="1">
      <c r="A61" s="181">
        <v>7</v>
      </c>
      <c r="B61" s="189">
        <v>0</v>
      </c>
      <c r="C61" s="183">
        <f t="shared" si="12"/>
        <v>0</v>
      </c>
      <c r="D61" s="183">
        <f t="shared" si="8"/>
        <v>70</v>
      </c>
      <c r="E61" s="184">
        <f t="shared" si="13"/>
        <v>100</v>
      </c>
      <c r="F61" s="189">
        <v>9</v>
      </c>
      <c r="G61" s="183">
        <f t="shared" si="14"/>
        <v>0.03</v>
      </c>
      <c r="H61" s="183">
        <f t="shared" si="9"/>
        <v>26565</v>
      </c>
      <c r="I61" s="184">
        <f t="shared" si="15"/>
        <v>99.97</v>
      </c>
      <c r="J61" s="189">
        <v>0</v>
      </c>
      <c r="K61" s="183">
        <f t="shared" si="16"/>
        <v>0</v>
      </c>
      <c r="L61" s="183">
        <f t="shared" si="10"/>
        <v>98</v>
      </c>
      <c r="M61" s="184">
        <f t="shared" si="17"/>
        <v>100</v>
      </c>
      <c r="N61" s="189">
        <v>1</v>
      </c>
      <c r="O61" s="183">
        <f t="shared" si="18"/>
        <v>0</v>
      </c>
      <c r="P61" s="183">
        <f t="shared" si="11"/>
        <v>27958</v>
      </c>
      <c r="Q61" s="184">
        <f t="shared" si="19"/>
        <v>99.97</v>
      </c>
    </row>
    <row r="62" spans="1:17" ht="14.45" customHeight="1" thickBot="1">
      <c r="A62" s="185">
        <v>6</v>
      </c>
      <c r="B62" s="190">
        <v>0</v>
      </c>
      <c r="C62" s="187">
        <f t="shared" si="12"/>
        <v>0</v>
      </c>
      <c r="D62" s="187">
        <f t="shared" si="8"/>
        <v>70</v>
      </c>
      <c r="E62" s="188">
        <f t="shared" si="13"/>
        <v>100</v>
      </c>
      <c r="F62" s="190">
        <v>4</v>
      </c>
      <c r="G62" s="187">
        <f t="shared" si="14"/>
        <v>0.02</v>
      </c>
      <c r="H62" s="187">
        <f t="shared" si="9"/>
        <v>26569</v>
      </c>
      <c r="I62" s="188">
        <f t="shared" si="15"/>
        <v>99.98</v>
      </c>
      <c r="J62" s="190">
        <v>0</v>
      </c>
      <c r="K62" s="187">
        <f t="shared" si="16"/>
        <v>0</v>
      </c>
      <c r="L62" s="187">
        <f t="shared" si="10"/>
        <v>98</v>
      </c>
      <c r="M62" s="188">
        <f t="shared" si="17"/>
        <v>100</v>
      </c>
      <c r="N62" s="190">
        <v>5</v>
      </c>
      <c r="O62" s="187">
        <f t="shared" si="18"/>
        <v>0.02</v>
      </c>
      <c r="P62" s="187">
        <f t="shared" si="11"/>
        <v>27963</v>
      </c>
      <c r="Q62" s="188">
        <f t="shared" si="19"/>
        <v>99.99</v>
      </c>
    </row>
    <row r="63" spans="1:17" ht="14.45" customHeight="1">
      <c r="A63" s="177">
        <v>5</v>
      </c>
      <c r="B63" s="191">
        <v>0</v>
      </c>
      <c r="C63" s="179">
        <f t="shared" si="12"/>
        <v>0</v>
      </c>
      <c r="D63" s="179">
        <f t="shared" si="8"/>
        <v>70</v>
      </c>
      <c r="E63" s="180">
        <f t="shared" si="13"/>
        <v>100</v>
      </c>
      <c r="F63" s="191">
        <v>3</v>
      </c>
      <c r="G63" s="179">
        <f t="shared" si="14"/>
        <v>0.01</v>
      </c>
      <c r="H63" s="179">
        <f t="shared" si="9"/>
        <v>26572</v>
      </c>
      <c r="I63" s="180">
        <f t="shared" si="15"/>
        <v>99.99</v>
      </c>
      <c r="J63" s="191">
        <v>0</v>
      </c>
      <c r="K63" s="179">
        <f t="shared" si="16"/>
        <v>0</v>
      </c>
      <c r="L63" s="179">
        <f t="shared" si="10"/>
        <v>98</v>
      </c>
      <c r="M63" s="180">
        <f t="shared" si="17"/>
        <v>100</v>
      </c>
      <c r="N63" s="191">
        <v>2</v>
      </c>
      <c r="O63" s="179">
        <f t="shared" si="18"/>
        <v>0.01</v>
      </c>
      <c r="P63" s="179">
        <f t="shared" si="11"/>
        <v>27965</v>
      </c>
      <c r="Q63" s="180">
        <f t="shared" si="19"/>
        <v>100</v>
      </c>
    </row>
    <row r="64" spans="1:17" ht="14.45" customHeight="1">
      <c r="A64" s="181">
        <v>4</v>
      </c>
      <c r="B64" s="189">
        <v>0</v>
      </c>
      <c r="C64" s="183">
        <f t="shared" si="12"/>
        <v>0</v>
      </c>
      <c r="D64" s="183">
        <f t="shared" si="8"/>
        <v>70</v>
      </c>
      <c r="E64" s="184">
        <f t="shared" si="13"/>
        <v>100</v>
      </c>
      <c r="F64" s="189">
        <v>0</v>
      </c>
      <c r="G64" s="183">
        <f t="shared" si="14"/>
        <v>0</v>
      </c>
      <c r="H64" s="183">
        <f t="shared" si="9"/>
        <v>26572</v>
      </c>
      <c r="I64" s="184">
        <f t="shared" si="15"/>
        <v>99.99</v>
      </c>
      <c r="J64" s="189">
        <v>0</v>
      </c>
      <c r="K64" s="183">
        <f t="shared" si="16"/>
        <v>0</v>
      </c>
      <c r="L64" s="183">
        <f t="shared" si="10"/>
        <v>98</v>
      </c>
      <c r="M64" s="184">
        <f t="shared" si="17"/>
        <v>100</v>
      </c>
      <c r="N64" s="189">
        <v>0</v>
      </c>
      <c r="O64" s="183">
        <f t="shared" si="18"/>
        <v>0</v>
      </c>
      <c r="P64" s="183">
        <f t="shared" si="11"/>
        <v>27965</v>
      </c>
      <c r="Q64" s="184">
        <f t="shared" si="19"/>
        <v>100</v>
      </c>
    </row>
    <row r="65" spans="1:17" ht="14.45" customHeight="1">
      <c r="A65" s="181">
        <v>3</v>
      </c>
      <c r="B65" s="189">
        <v>0</v>
      </c>
      <c r="C65" s="183">
        <f t="shared" si="12"/>
        <v>0</v>
      </c>
      <c r="D65" s="183">
        <f t="shared" si="8"/>
        <v>70</v>
      </c>
      <c r="E65" s="184">
        <f t="shared" si="13"/>
        <v>100</v>
      </c>
      <c r="F65" s="189">
        <v>1</v>
      </c>
      <c r="G65" s="183">
        <f t="shared" si="14"/>
        <v>0</v>
      </c>
      <c r="H65" s="183">
        <f t="shared" si="9"/>
        <v>26573</v>
      </c>
      <c r="I65" s="184">
        <f t="shared" si="15"/>
        <v>100</v>
      </c>
      <c r="J65" s="189">
        <v>0</v>
      </c>
      <c r="K65" s="183">
        <f t="shared" si="16"/>
        <v>0</v>
      </c>
      <c r="L65" s="183">
        <f t="shared" si="10"/>
        <v>98</v>
      </c>
      <c r="M65" s="184">
        <f t="shared" si="17"/>
        <v>100</v>
      </c>
      <c r="N65" s="189">
        <v>0</v>
      </c>
      <c r="O65" s="183">
        <f t="shared" si="18"/>
        <v>0</v>
      </c>
      <c r="P65" s="183">
        <f t="shared" si="11"/>
        <v>27965</v>
      </c>
      <c r="Q65" s="184">
        <f t="shared" si="19"/>
        <v>100</v>
      </c>
    </row>
    <row r="66" spans="1:17" ht="14.45" customHeight="1">
      <c r="A66" s="181">
        <v>2</v>
      </c>
      <c r="B66" s="189">
        <v>0</v>
      </c>
      <c r="C66" s="183">
        <f t="shared" si="12"/>
        <v>0</v>
      </c>
      <c r="D66" s="183">
        <f t="shared" si="8"/>
        <v>70</v>
      </c>
      <c r="E66" s="184">
        <f t="shared" si="13"/>
        <v>100</v>
      </c>
      <c r="F66" s="189">
        <v>1</v>
      </c>
      <c r="G66" s="183">
        <f t="shared" si="14"/>
        <v>0</v>
      </c>
      <c r="H66" s="183">
        <f t="shared" si="9"/>
        <v>26574</v>
      </c>
      <c r="I66" s="184">
        <f t="shared" si="15"/>
        <v>100</v>
      </c>
      <c r="J66" s="189">
        <v>0</v>
      </c>
      <c r="K66" s="183">
        <f t="shared" si="16"/>
        <v>0</v>
      </c>
      <c r="L66" s="183">
        <f t="shared" si="10"/>
        <v>98</v>
      </c>
      <c r="M66" s="184">
        <f t="shared" si="17"/>
        <v>100</v>
      </c>
      <c r="N66" s="189">
        <v>0</v>
      </c>
      <c r="O66" s="183">
        <f t="shared" si="18"/>
        <v>0</v>
      </c>
      <c r="P66" s="183">
        <f t="shared" si="11"/>
        <v>27965</v>
      </c>
      <c r="Q66" s="184">
        <f t="shared" si="19"/>
        <v>100</v>
      </c>
    </row>
    <row r="67" spans="1:17" ht="14.45" customHeight="1">
      <c r="A67" s="181">
        <v>1</v>
      </c>
      <c r="B67" s="189">
        <v>0</v>
      </c>
      <c r="C67" s="183">
        <f t="shared" si="12"/>
        <v>0</v>
      </c>
      <c r="D67" s="183">
        <f t="shared" si="8"/>
        <v>70</v>
      </c>
      <c r="E67" s="184">
        <f t="shared" si="13"/>
        <v>100</v>
      </c>
      <c r="F67" s="189">
        <v>0</v>
      </c>
      <c r="G67" s="183">
        <f t="shared" si="14"/>
        <v>0</v>
      </c>
      <c r="H67" s="183">
        <f t="shared" si="9"/>
        <v>26574</v>
      </c>
      <c r="I67" s="184">
        <f t="shared" si="15"/>
        <v>100</v>
      </c>
      <c r="J67" s="189">
        <v>0</v>
      </c>
      <c r="K67" s="183">
        <f t="shared" si="16"/>
        <v>0</v>
      </c>
      <c r="L67" s="183">
        <f t="shared" si="10"/>
        <v>98</v>
      </c>
      <c r="M67" s="184">
        <f t="shared" si="17"/>
        <v>100</v>
      </c>
      <c r="N67" s="189">
        <v>0</v>
      </c>
      <c r="O67" s="183">
        <f t="shared" si="18"/>
        <v>0</v>
      </c>
      <c r="P67" s="183">
        <f t="shared" si="11"/>
        <v>27965</v>
      </c>
      <c r="Q67" s="184">
        <f t="shared" si="19"/>
        <v>100</v>
      </c>
    </row>
    <row r="68" spans="1:17" ht="14.45" customHeight="1" thickBot="1">
      <c r="A68" s="185">
        <v>0</v>
      </c>
      <c r="B68" s="190">
        <v>0</v>
      </c>
      <c r="C68" s="187">
        <f t="shared" si="12"/>
        <v>0</v>
      </c>
      <c r="D68" s="187">
        <f t="shared" si="8"/>
        <v>70</v>
      </c>
      <c r="E68" s="188">
        <f t="shared" si="13"/>
        <v>100</v>
      </c>
      <c r="F68" s="190">
        <v>0</v>
      </c>
      <c r="G68" s="187">
        <f t="shared" si="14"/>
        <v>0</v>
      </c>
      <c r="H68" s="187">
        <f t="shared" si="9"/>
        <v>26574</v>
      </c>
      <c r="I68" s="188">
        <f t="shared" si="15"/>
        <v>100</v>
      </c>
      <c r="J68" s="190">
        <v>0</v>
      </c>
      <c r="K68" s="187">
        <f t="shared" si="16"/>
        <v>0</v>
      </c>
      <c r="L68" s="187">
        <f t="shared" si="10"/>
        <v>98</v>
      </c>
      <c r="M68" s="188">
        <f t="shared" si="17"/>
        <v>100</v>
      </c>
      <c r="N68" s="190">
        <v>0</v>
      </c>
      <c r="O68" s="187">
        <f t="shared" si="18"/>
        <v>0</v>
      </c>
      <c r="P68" s="187">
        <f t="shared" si="11"/>
        <v>27965</v>
      </c>
      <c r="Q68" s="188">
        <f t="shared" si="19"/>
        <v>100</v>
      </c>
    </row>
    <row r="69" spans="1:17" ht="14.45" customHeight="1">
      <c r="A69" s="192"/>
      <c r="B69" s="162" t="str">
        <f>"全校自然組人數："&amp;SUM(RSchCnt)&amp;"人"</f>
        <v>全校自然組人數：70人</v>
      </c>
      <c r="C69" s="193"/>
      <c r="D69" s="192"/>
      <c r="E69" s="192"/>
      <c r="F69" s="162" t="str">
        <f>" 全體自然組人數："&amp;SUM(RAllCnt)&amp;"人"</f>
        <v xml:space="preserve"> 全體自然組人數：26574人</v>
      </c>
      <c r="G69" s="193"/>
      <c r="H69" s="192"/>
      <c r="I69" s="192"/>
      <c r="J69" s="162" t="str">
        <f>"全校社會組人數："&amp;SUM(J8:J68)&amp;"人"</f>
        <v>全校社會組人數：98人</v>
      </c>
      <c r="N69" s="162" t="str">
        <f>" 全體社會組人數："&amp;SUM(N8:N68)&amp;"人"</f>
        <v xml:space="preserve"> 全體社會組人數：27965人</v>
      </c>
    </row>
  </sheetData>
  <mergeCells count="9">
    <mergeCell ref="A1:Q1"/>
    <mergeCell ref="A2:Q2"/>
    <mergeCell ref="A5:A7"/>
    <mergeCell ref="B5:I5"/>
    <mergeCell ref="J5:Q5"/>
    <mergeCell ref="B6:E6"/>
    <mergeCell ref="F6:I6"/>
    <mergeCell ref="J6:M6"/>
    <mergeCell ref="N6:Q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11" sqref="J11:J18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3.125" bestFit="1" customWidth="1"/>
  </cols>
  <sheetData>
    <row r="1" spans="1:8" ht="55.5" customHeight="1">
      <c r="A1" s="220" t="s">
        <v>228</v>
      </c>
      <c r="B1" s="221"/>
      <c r="C1" s="221"/>
      <c r="D1" s="221"/>
      <c r="E1" s="221"/>
      <c r="F1" s="221"/>
      <c r="G1" s="221"/>
      <c r="H1" s="222"/>
    </row>
    <row r="2" spans="1:8" ht="30" customHeight="1">
      <c r="A2" s="6" t="s">
        <v>12</v>
      </c>
      <c r="B2" s="7" t="s">
        <v>13</v>
      </c>
      <c r="C2" s="6" t="s">
        <v>18</v>
      </c>
      <c r="D2" s="7" t="s">
        <v>14</v>
      </c>
      <c r="E2" s="7" t="s">
        <v>15</v>
      </c>
      <c r="F2" s="7" t="s">
        <v>16</v>
      </c>
      <c r="G2" s="7" t="s">
        <v>19</v>
      </c>
      <c r="H2" s="7" t="s">
        <v>17</v>
      </c>
    </row>
    <row r="3" spans="1:8" s="5" customFormat="1" ht="21">
      <c r="A3" s="4" t="s">
        <v>0</v>
      </c>
      <c r="B3" s="4" t="s">
        <v>37</v>
      </c>
      <c r="C3" s="4" t="s">
        <v>337</v>
      </c>
      <c r="D3" s="4">
        <v>299.39999999999998</v>
      </c>
      <c r="E3" s="4">
        <v>49</v>
      </c>
      <c r="F3" s="4">
        <v>1</v>
      </c>
      <c r="G3" s="4">
        <v>1</v>
      </c>
      <c r="H3" s="4">
        <v>1856</v>
      </c>
    </row>
    <row r="4" spans="1:8" s="5" customFormat="1" ht="21">
      <c r="A4" s="4" t="s">
        <v>1</v>
      </c>
      <c r="B4" s="4" t="s">
        <v>201</v>
      </c>
      <c r="C4" s="4" t="s">
        <v>338</v>
      </c>
      <c r="D4" s="4">
        <v>254.9</v>
      </c>
      <c r="E4" s="4">
        <v>42</v>
      </c>
      <c r="F4" s="4">
        <v>1</v>
      </c>
      <c r="G4" s="4">
        <v>2</v>
      </c>
      <c r="H4" s="4">
        <v>5569</v>
      </c>
    </row>
    <row r="5" spans="1:8" s="5" customFormat="1" ht="21">
      <c r="A5" s="4" t="s">
        <v>1</v>
      </c>
      <c r="B5" s="4" t="s">
        <v>40</v>
      </c>
      <c r="C5" s="4" t="s">
        <v>339</v>
      </c>
      <c r="D5" s="4">
        <v>254.27</v>
      </c>
      <c r="E5" s="4">
        <v>42</v>
      </c>
      <c r="F5" s="4">
        <v>2</v>
      </c>
      <c r="G5" s="4">
        <v>3</v>
      </c>
      <c r="H5" s="4">
        <v>5588</v>
      </c>
    </row>
    <row r="6" spans="1:8" s="5" customFormat="1" ht="21">
      <c r="A6" s="4" t="s">
        <v>1</v>
      </c>
      <c r="B6" s="4" t="s">
        <v>230</v>
      </c>
      <c r="C6" s="4" t="s">
        <v>340</v>
      </c>
      <c r="D6" s="4">
        <v>247.8</v>
      </c>
      <c r="E6" s="4">
        <v>42</v>
      </c>
      <c r="F6" s="4">
        <v>3</v>
      </c>
      <c r="G6" s="4">
        <v>4</v>
      </c>
      <c r="H6" s="4">
        <v>5932</v>
      </c>
    </row>
    <row r="7" spans="1:8" s="5" customFormat="1" ht="21">
      <c r="A7" s="4" t="s">
        <v>0</v>
      </c>
      <c r="B7" s="4" t="s">
        <v>200</v>
      </c>
      <c r="C7" s="4" t="s">
        <v>341</v>
      </c>
      <c r="D7" s="4">
        <v>234.1</v>
      </c>
      <c r="E7" s="4">
        <v>39</v>
      </c>
      <c r="F7" s="4">
        <v>2</v>
      </c>
      <c r="G7" s="4">
        <v>5</v>
      </c>
      <c r="H7" s="4">
        <v>7874</v>
      </c>
    </row>
    <row r="8" spans="1:8" ht="21">
      <c r="A8" s="5"/>
      <c r="B8" s="5"/>
      <c r="C8" s="5"/>
      <c r="D8" s="5"/>
      <c r="E8" s="5"/>
      <c r="F8" s="5"/>
      <c r="G8" s="5"/>
      <c r="H8" s="5"/>
    </row>
    <row r="9" spans="1:8" ht="21">
      <c r="A9" s="5"/>
      <c r="B9" s="5"/>
      <c r="C9" s="5"/>
      <c r="D9" s="5"/>
      <c r="E9" s="5"/>
      <c r="F9" s="5"/>
      <c r="G9" s="5"/>
      <c r="H9" s="5"/>
    </row>
    <row r="10" spans="1:8" ht="42.75" customHeight="1">
      <c r="A10" s="220" t="s">
        <v>229</v>
      </c>
      <c r="B10" s="221"/>
      <c r="C10" s="221"/>
      <c r="D10" s="221"/>
      <c r="E10" s="221"/>
      <c r="F10" s="221"/>
      <c r="G10" s="221"/>
      <c r="H10" s="222"/>
    </row>
    <row r="11" spans="1:8" ht="21">
      <c r="A11" s="6" t="s">
        <v>12</v>
      </c>
      <c r="B11" s="7" t="s">
        <v>13</v>
      </c>
      <c r="C11" s="6" t="s">
        <v>18</v>
      </c>
      <c r="D11" s="7" t="s">
        <v>14</v>
      </c>
      <c r="E11" s="7" t="s">
        <v>15</v>
      </c>
      <c r="F11" s="7" t="s">
        <v>16</v>
      </c>
      <c r="G11" s="7" t="s">
        <v>19</v>
      </c>
      <c r="H11" s="7" t="s">
        <v>17</v>
      </c>
    </row>
    <row r="12" spans="1:8" ht="21">
      <c r="A12" s="4" t="s">
        <v>2</v>
      </c>
      <c r="B12" s="4" t="s">
        <v>50</v>
      </c>
      <c r="C12" s="4" t="s">
        <v>342</v>
      </c>
      <c r="D12" s="4">
        <v>272.60000000000002</v>
      </c>
      <c r="E12" s="4">
        <v>45</v>
      </c>
      <c r="F12" s="4">
        <v>1</v>
      </c>
      <c r="G12" s="4">
        <v>1</v>
      </c>
      <c r="H12" s="4">
        <v>4108</v>
      </c>
    </row>
    <row r="13" spans="1:8" ht="21">
      <c r="A13" s="4" t="s">
        <v>3</v>
      </c>
      <c r="B13" s="4" t="s">
        <v>231</v>
      </c>
      <c r="C13" s="4" t="s">
        <v>343</v>
      </c>
      <c r="D13" s="4">
        <v>275.3</v>
      </c>
      <c r="E13" s="4">
        <v>44</v>
      </c>
      <c r="F13" s="4">
        <v>1</v>
      </c>
      <c r="G13" s="4">
        <v>2</v>
      </c>
      <c r="H13" s="4">
        <v>4419</v>
      </c>
    </row>
    <row r="14" spans="1:8" ht="21">
      <c r="A14" s="4" t="s">
        <v>3</v>
      </c>
      <c r="B14" s="4" t="s">
        <v>52</v>
      </c>
      <c r="C14" s="4" t="s">
        <v>344</v>
      </c>
      <c r="D14" s="4">
        <v>264</v>
      </c>
      <c r="E14" s="4">
        <v>43</v>
      </c>
      <c r="F14" s="4">
        <v>2</v>
      </c>
      <c r="G14" s="4">
        <v>3</v>
      </c>
      <c r="H14" s="4">
        <v>5476</v>
      </c>
    </row>
    <row r="15" spans="1:8" ht="21">
      <c r="A15" s="4" t="s">
        <v>3</v>
      </c>
      <c r="B15" s="4" t="s">
        <v>53</v>
      </c>
      <c r="C15" s="4" t="s">
        <v>345</v>
      </c>
      <c r="D15" s="4">
        <v>249.2</v>
      </c>
      <c r="E15" s="4">
        <v>42</v>
      </c>
      <c r="F15" s="4">
        <v>3</v>
      </c>
      <c r="G15" s="4">
        <v>4</v>
      </c>
      <c r="H15" s="4">
        <v>6961</v>
      </c>
    </row>
    <row r="16" spans="1:8" ht="21">
      <c r="A16" s="4" t="s">
        <v>2</v>
      </c>
      <c r="B16" s="4" t="s">
        <v>36</v>
      </c>
      <c r="C16" s="4" t="s">
        <v>367</v>
      </c>
      <c r="D16" s="4">
        <v>250.8</v>
      </c>
      <c r="E16" s="4">
        <v>40</v>
      </c>
      <c r="F16" s="4">
        <v>2</v>
      </c>
      <c r="G16" s="4">
        <v>5</v>
      </c>
      <c r="H16" s="4">
        <v>8177</v>
      </c>
    </row>
    <row r="17" spans="1:8" ht="21">
      <c r="A17" s="5"/>
      <c r="B17" s="5"/>
      <c r="C17" s="5"/>
      <c r="D17" s="5"/>
      <c r="E17" s="5"/>
      <c r="F17" s="5"/>
      <c r="G17" s="5"/>
      <c r="H17" s="5"/>
    </row>
    <row r="18" spans="1:8" ht="21">
      <c r="A18" s="5"/>
      <c r="B18" s="5"/>
      <c r="C18" s="5"/>
      <c r="D18" s="5"/>
      <c r="E18" s="5"/>
      <c r="F18" s="5"/>
      <c r="G18" s="5"/>
      <c r="H18" s="5"/>
    </row>
    <row r="19" spans="1:8" ht="21">
      <c r="A19" s="5"/>
      <c r="B19" s="5"/>
      <c r="C19" s="5"/>
      <c r="D19" s="5"/>
      <c r="E19" s="5"/>
      <c r="F19" s="5"/>
      <c r="G19" s="5"/>
      <c r="H19" s="5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AC1" sqref="AC1:AC1048576"/>
    </sheetView>
  </sheetViews>
  <sheetFormatPr defaultRowHeight="16.5"/>
  <cols>
    <col min="1" max="2" width="5.25" bestFit="1" customWidth="1"/>
    <col min="3" max="3" width="12" customWidth="1"/>
    <col min="4" max="7" width="5.25" bestFit="1" customWidth="1"/>
    <col min="8" max="8" width="5.625" customWidth="1"/>
    <col min="9" max="12" width="5.25" bestFit="1" customWidth="1"/>
    <col min="13" max="13" width="5.625" customWidth="1"/>
    <col min="14" max="15" width="5.25" bestFit="1" customWidth="1"/>
    <col min="16" max="16" width="5.625" customWidth="1"/>
    <col min="17" max="18" width="5.25" bestFit="1" customWidth="1"/>
    <col min="19" max="19" width="5.625" customWidth="1"/>
    <col min="20" max="20" width="6" bestFit="1" customWidth="1"/>
    <col min="21" max="21" width="7.125" customWidth="1"/>
    <col min="22" max="22" width="5.625" bestFit="1" customWidth="1"/>
    <col min="23" max="23" width="5.25" customWidth="1"/>
    <col min="24" max="24" width="5.625" bestFit="1" customWidth="1"/>
    <col min="25" max="26" width="5.25" bestFit="1" customWidth="1"/>
    <col min="27" max="27" width="5.625" customWidth="1"/>
    <col min="28" max="28" width="6" customWidth="1"/>
  </cols>
  <sheetData>
    <row r="1" spans="1:29">
      <c r="A1" s="223" t="s">
        <v>232</v>
      </c>
      <c r="B1" s="226" t="s">
        <v>233</v>
      </c>
      <c r="C1" s="229" t="s">
        <v>30</v>
      </c>
      <c r="D1" s="232" t="s">
        <v>20</v>
      </c>
      <c r="E1" s="233"/>
      <c r="F1" s="233"/>
      <c r="G1" s="233"/>
      <c r="H1" s="234"/>
      <c r="I1" s="232" t="s">
        <v>21</v>
      </c>
      <c r="J1" s="233"/>
      <c r="K1" s="233"/>
      <c r="L1" s="233"/>
      <c r="M1" s="234"/>
      <c r="N1" s="232" t="s">
        <v>22</v>
      </c>
      <c r="O1" s="233"/>
      <c r="P1" s="234"/>
      <c r="Q1" s="232" t="s">
        <v>234</v>
      </c>
      <c r="R1" s="233"/>
      <c r="S1" s="234"/>
      <c r="T1" s="238" t="s">
        <v>235</v>
      </c>
      <c r="U1" s="239"/>
      <c r="V1" s="239"/>
      <c r="W1" s="239"/>
      <c r="X1" s="239"/>
      <c r="Y1" s="239"/>
      <c r="Z1" s="239"/>
      <c r="AA1" s="240"/>
      <c r="AB1" s="2"/>
      <c r="AC1" s="1"/>
    </row>
    <row r="2" spans="1:29" ht="16.5" customHeight="1">
      <c r="A2" s="224"/>
      <c r="B2" s="227"/>
      <c r="C2" s="230"/>
      <c r="D2" s="235" t="s">
        <v>8</v>
      </c>
      <c r="E2" s="236" t="s">
        <v>236</v>
      </c>
      <c r="F2" s="236" t="s">
        <v>244</v>
      </c>
      <c r="G2" s="236" t="s">
        <v>245</v>
      </c>
      <c r="H2" s="237" t="s">
        <v>31</v>
      </c>
      <c r="I2" s="235" t="s">
        <v>8</v>
      </c>
      <c r="J2" s="236" t="s">
        <v>9</v>
      </c>
      <c r="K2" s="236" t="s">
        <v>26</v>
      </c>
      <c r="L2" s="236" t="s">
        <v>27</v>
      </c>
      <c r="M2" s="237" t="s">
        <v>31</v>
      </c>
      <c r="N2" s="235" t="s">
        <v>26</v>
      </c>
      <c r="O2" s="236" t="s">
        <v>27</v>
      </c>
      <c r="P2" s="237" t="s">
        <v>31</v>
      </c>
      <c r="Q2" s="235" t="s">
        <v>26</v>
      </c>
      <c r="R2" s="236" t="s">
        <v>27</v>
      </c>
      <c r="S2" s="237" t="s">
        <v>31</v>
      </c>
      <c r="T2" s="244" t="s">
        <v>11</v>
      </c>
      <c r="U2" s="246" t="s">
        <v>15</v>
      </c>
      <c r="V2" s="241" t="s">
        <v>32</v>
      </c>
      <c r="W2" s="242"/>
      <c r="X2" s="243"/>
      <c r="Y2" s="244" t="s">
        <v>33</v>
      </c>
      <c r="Z2" s="242"/>
      <c r="AA2" s="243"/>
      <c r="AB2" s="2"/>
      <c r="AC2" s="1"/>
    </row>
    <row r="3" spans="1:29" ht="17.25" thickBot="1">
      <c r="A3" s="225"/>
      <c r="B3" s="228"/>
      <c r="C3" s="231"/>
      <c r="D3" s="225"/>
      <c r="E3" s="228"/>
      <c r="F3" s="228"/>
      <c r="G3" s="228"/>
      <c r="H3" s="231"/>
      <c r="I3" s="225"/>
      <c r="J3" s="228"/>
      <c r="K3" s="228"/>
      <c r="L3" s="228"/>
      <c r="M3" s="231"/>
      <c r="N3" s="225"/>
      <c r="O3" s="228"/>
      <c r="P3" s="231"/>
      <c r="Q3" s="225"/>
      <c r="R3" s="228"/>
      <c r="S3" s="231"/>
      <c r="T3" s="245"/>
      <c r="U3" s="247"/>
      <c r="V3" s="9" t="s">
        <v>12</v>
      </c>
      <c r="W3" s="10" t="s">
        <v>34</v>
      </c>
      <c r="X3" s="11" t="s">
        <v>35</v>
      </c>
      <c r="Y3" s="12" t="s">
        <v>12</v>
      </c>
      <c r="Z3" s="10" t="s">
        <v>34</v>
      </c>
      <c r="AA3" s="11" t="s">
        <v>35</v>
      </c>
      <c r="AB3" s="2"/>
      <c r="AC3" s="1"/>
    </row>
    <row r="4" spans="1:29">
      <c r="A4" s="107" t="s">
        <v>0</v>
      </c>
      <c r="B4" s="14" t="s">
        <v>37</v>
      </c>
      <c r="C4" s="108" t="s">
        <v>337</v>
      </c>
      <c r="D4" s="109">
        <v>72</v>
      </c>
      <c r="E4" s="110">
        <v>36</v>
      </c>
      <c r="F4" s="110">
        <v>72</v>
      </c>
      <c r="G4" s="111">
        <v>14</v>
      </c>
      <c r="H4" s="112">
        <v>1</v>
      </c>
      <c r="I4" s="109">
        <v>45</v>
      </c>
      <c r="J4" s="110">
        <v>12</v>
      </c>
      <c r="K4" s="17">
        <v>57</v>
      </c>
      <c r="L4" s="111">
        <v>10</v>
      </c>
      <c r="M4" s="112">
        <v>1</v>
      </c>
      <c r="N4" s="109">
        <v>74</v>
      </c>
      <c r="O4" s="111">
        <v>12</v>
      </c>
      <c r="P4" s="111">
        <v>1</v>
      </c>
      <c r="Q4" s="109">
        <v>96.4</v>
      </c>
      <c r="R4" s="111">
        <v>13</v>
      </c>
      <c r="S4" s="111">
        <v>1</v>
      </c>
      <c r="T4" s="109">
        <v>299.39999999999998</v>
      </c>
      <c r="U4" s="112">
        <v>49</v>
      </c>
      <c r="V4" s="113">
        <v>1</v>
      </c>
      <c r="W4" s="111">
        <v>1</v>
      </c>
      <c r="X4" s="114">
        <v>1708</v>
      </c>
      <c r="Y4" s="115">
        <v>1</v>
      </c>
      <c r="Z4" s="111">
        <v>1</v>
      </c>
      <c r="AA4" s="112">
        <v>1856</v>
      </c>
      <c r="AB4" s="2"/>
      <c r="AC4" s="1"/>
    </row>
    <row r="5" spans="1:29">
      <c r="A5" s="107" t="s">
        <v>0</v>
      </c>
      <c r="B5" s="14" t="s">
        <v>200</v>
      </c>
      <c r="C5" s="108" t="s">
        <v>341</v>
      </c>
      <c r="D5" s="109">
        <v>68.8</v>
      </c>
      <c r="E5" s="110">
        <v>29</v>
      </c>
      <c r="F5" s="110">
        <v>63.4</v>
      </c>
      <c r="G5" s="111">
        <v>12</v>
      </c>
      <c r="H5" s="112">
        <v>6</v>
      </c>
      <c r="I5" s="109">
        <v>37</v>
      </c>
      <c r="J5" s="110">
        <v>9.5</v>
      </c>
      <c r="K5" s="17">
        <v>46.5</v>
      </c>
      <c r="L5" s="111">
        <v>8</v>
      </c>
      <c r="M5" s="112">
        <v>7</v>
      </c>
      <c r="N5" s="109">
        <v>45</v>
      </c>
      <c r="O5" s="111">
        <v>8</v>
      </c>
      <c r="P5" s="111">
        <v>10</v>
      </c>
      <c r="Q5" s="109">
        <v>79.2</v>
      </c>
      <c r="R5" s="111">
        <v>11</v>
      </c>
      <c r="S5" s="111">
        <v>2</v>
      </c>
      <c r="T5" s="109">
        <v>234.1</v>
      </c>
      <c r="U5" s="112">
        <v>39</v>
      </c>
      <c r="V5" s="113">
        <v>2</v>
      </c>
      <c r="W5" s="111">
        <v>5</v>
      </c>
      <c r="X5" s="114">
        <v>7537</v>
      </c>
      <c r="Y5" s="115">
        <v>2</v>
      </c>
      <c r="Z5" s="111">
        <v>5</v>
      </c>
      <c r="AA5" s="112">
        <v>7874</v>
      </c>
      <c r="AB5" s="2"/>
      <c r="AC5" s="1"/>
    </row>
    <row r="6" spans="1:29">
      <c r="A6" s="107" t="s">
        <v>0</v>
      </c>
      <c r="B6" s="14" t="s">
        <v>40</v>
      </c>
      <c r="C6" s="108" t="s">
        <v>346</v>
      </c>
      <c r="D6" s="109">
        <v>50</v>
      </c>
      <c r="E6" s="110">
        <v>24</v>
      </c>
      <c r="F6" s="110">
        <v>49</v>
      </c>
      <c r="G6" s="111">
        <v>10</v>
      </c>
      <c r="H6" s="112">
        <v>22</v>
      </c>
      <c r="I6" s="109">
        <v>38</v>
      </c>
      <c r="J6" s="110">
        <v>8.5</v>
      </c>
      <c r="K6" s="17">
        <v>46.5</v>
      </c>
      <c r="L6" s="111">
        <v>8</v>
      </c>
      <c r="M6" s="112">
        <v>7</v>
      </c>
      <c r="N6" s="109">
        <v>56</v>
      </c>
      <c r="O6" s="111">
        <v>9</v>
      </c>
      <c r="P6" s="111">
        <v>2</v>
      </c>
      <c r="Q6" s="109">
        <v>76.27</v>
      </c>
      <c r="R6" s="111">
        <v>11</v>
      </c>
      <c r="S6" s="111">
        <v>7</v>
      </c>
      <c r="T6" s="109">
        <v>227.77</v>
      </c>
      <c r="U6" s="112">
        <v>38</v>
      </c>
      <c r="V6" s="113">
        <v>3</v>
      </c>
      <c r="W6" s="111">
        <v>7</v>
      </c>
      <c r="X6" s="114">
        <v>8444</v>
      </c>
      <c r="Y6" s="115">
        <v>3</v>
      </c>
      <c r="Z6" s="111">
        <v>7</v>
      </c>
      <c r="AA6" s="112">
        <v>8819</v>
      </c>
      <c r="AB6" s="2"/>
      <c r="AC6" s="1"/>
    </row>
    <row r="7" spans="1:29">
      <c r="A7" s="107" t="s">
        <v>0</v>
      </c>
      <c r="B7" s="14" t="s">
        <v>201</v>
      </c>
      <c r="C7" s="108" t="s">
        <v>347</v>
      </c>
      <c r="D7" s="109">
        <v>62.4</v>
      </c>
      <c r="E7" s="110">
        <v>32</v>
      </c>
      <c r="F7" s="110">
        <v>63.2</v>
      </c>
      <c r="G7" s="111">
        <v>12</v>
      </c>
      <c r="H7" s="112">
        <v>8</v>
      </c>
      <c r="I7" s="109">
        <v>35</v>
      </c>
      <c r="J7" s="110">
        <v>9.5</v>
      </c>
      <c r="K7" s="17">
        <v>44.5</v>
      </c>
      <c r="L7" s="111">
        <v>8</v>
      </c>
      <c r="M7" s="112">
        <v>9</v>
      </c>
      <c r="N7" s="109">
        <v>51</v>
      </c>
      <c r="O7" s="111">
        <v>9</v>
      </c>
      <c r="P7" s="111">
        <v>6</v>
      </c>
      <c r="Q7" s="109">
        <v>65.2</v>
      </c>
      <c r="R7" s="111">
        <v>9</v>
      </c>
      <c r="S7" s="111">
        <v>16</v>
      </c>
      <c r="T7" s="109">
        <v>223.9</v>
      </c>
      <c r="U7" s="112">
        <v>38</v>
      </c>
      <c r="V7" s="113">
        <v>4</v>
      </c>
      <c r="W7" s="111">
        <v>9</v>
      </c>
      <c r="X7" s="114">
        <v>8976</v>
      </c>
      <c r="Y7" s="115">
        <v>4</v>
      </c>
      <c r="Z7" s="111">
        <v>8</v>
      </c>
      <c r="AA7" s="112">
        <v>9043</v>
      </c>
      <c r="AB7" s="2"/>
      <c r="AC7" s="1"/>
    </row>
    <row r="8" spans="1:29" ht="17.25" thickBot="1">
      <c r="A8" s="116" t="s">
        <v>0</v>
      </c>
      <c r="B8" s="25" t="s">
        <v>237</v>
      </c>
      <c r="C8" s="117" t="s">
        <v>348</v>
      </c>
      <c r="D8" s="118">
        <v>56.8</v>
      </c>
      <c r="E8" s="119">
        <v>36</v>
      </c>
      <c r="F8" s="119">
        <v>64.400000000000006</v>
      </c>
      <c r="G8" s="120">
        <v>12</v>
      </c>
      <c r="H8" s="121">
        <v>5</v>
      </c>
      <c r="I8" s="118">
        <v>37</v>
      </c>
      <c r="J8" s="119">
        <v>6</v>
      </c>
      <c r="K8" s="28">
        <v>43</v>
      </c>
      <c r="L8" s="120">
        <v>8</v>
      </c>
      <c r="M8" s="121">
        <v>10</v>
      </c>
      <c r="N8" s="118">
        <v>53</v>
      </c>
      <c r="O8" s="120">
        <v>9</v>
      </c>
      <c r="P8" s="120">
        <v>4</v>
      </c>
      <c r="Q8" s="118">
        <v>62.67</v>
      </c>
      <c r="R8" s="120">
        <v>9</v>
      </c>
      <c r="S8" s="120">
        <v>20</v>
      </c>
      <c r="T8" s="118">
        <v>223.07</v>
      </c>
      <c r="U8" s="121">
        <v>38</v>
      </c>
      <c r="V8" s="122">
        <v>5</v>
      </c>
      <c r="W8" s="120">
        <v>10</v>
      </c>
      <c r="X8" s="123">
        <v>9102</v>
      </c>
      <c r="Y8" s="124">
        <v>5</v>
      </c>
      <c r="Z8" s="120">
        <v>9</v>
      </c>
      <c r="AA8" s="121">
        <v>9116</v>
      </c>
      <c r="AB8" s="2"/>
      <c r="AC8" s="1"/>
    </row>
    <row r="9" spans="1:29">
      <c r="A9" s="107" t="s">
        <v>0</v>
      </c>
      <c r="B9" s="14" t="s">
        <v>41</v>
      </c>
      <c r="C9" s="108" t="s">
        <v>349</v>
      </c>
      <c r="D9" s="109">
        <v>58</v>
      </c>
      <c r="E9" s="110">
        <v>20</v>
      </c>
      <c r="F9" s="110">
        <v>49</v>
      </c>
      <c r="G9" s="111">
        <v>10</v>
      </c>
      <c r="H9" s="112">
        <v>22</v>
      </c>
      <c r="I9" s="109">
        <v>40</v>
      </c>
      <c r="J9" s="110">
        <v>7.5</v>
      </c>
      <c r="K9" s="17">
        <v>47.5</v>
      </c>
      <c r="L9" s="111">
        <v>8</v>
      </c>
      <c r="M9" s="112">
        <v>6</v>
      </c>
      <c r="N9" s="109">
        <v>51</v>
      </c>
      <c r="O9" s="111">
        <v>9</v>
      </c>
      <c r="P9" s="111">
        <v>6</v>
      </c>
      <c r="Q9" s="109">
        <v>71.2</v>
      </c>
      <c r="R9" s="111">
        <v>10</v>
      </c>
      <c r="S9" s="111">
        <v>10</v>
      </c>
      <c r="T9" s="109">
        <v>218.7</v>
      </c>
      <c r="U9" s="112">
        <v>37</v>
      </c>
      <c r="V9" s="113">
        <v>6</v>
      </c>
      <c r="W9" s="111">
        <v>12</v>
      </c>
      <c r="X9" s="114">
        <v>9719</v>
      </c>
      <c r="Y9" s="115">
        <v>6</v>
      </c>
      <c r="Z9" s="111">
        <v>12</v>
      </c>
      <c r="AA9" s="112">
        <v>9862</v>
      </c>
      <c r="AB9" s="2"/>
      <c r="AC9" s="1"/>
    </row>
    <row r="10" spans="1:29">
      <c r="A10" s="107" t="s">
        <v>0</v>
      </c>
      <c r="B10" s="14" t="s">
        <v>38</v>
      </c>
      <c r="C10" s="108" t="s">
        <v>350</v>
      </c>
      <c r="D10" s="109">
        <v>68.8</v>
      </c>
      <c r="E10" s="110">
        <v>29</v>
      </c>
      <c r="F10" s="110">
        <v>63.4</v>
      </c>
      <c r="G10" s="111">
        <v>12</v>
      </c>
      <c r="H10" s="112">
        <v>6</v>
      </c>
      <c r="I10" s="109">
        <v>35</v>
      </c>
      <c r="J10" s="110">
        <v>5</v>
      </c>
      <c r="K10" s="17">
        <v>40</v>
      </c>
      <c r="L10" s="111">
        <v>7</v>
      </c>
      <c r="M10" s="112">
        <v>12</v>
      </c>
      <c r="N10" s="109">
        <v>53</v>
      </c>
      <c r="O10" s="111">
        <v>9</v>
      </c>
      <c r="P10" s="111">
        <v>4</v>
      </c>
      <c r="Q10" s="109">
        <v>60.8</v>
      </c>
      <c r="R10" s="111">
        <v>9</v>
      </c>
      <c r="S10" s="111">
        <v>23</v>
      </c>
      <c r="T10" s="109">
        <v>217.2</v>
      </c>
      <c r="U10" s="112">
        <v>37</v>
      </c>
      <c r="V10" s="113">
        <v>7</v>
      </c>
      <c r="W10" s="111">
        <v>13</v>
      </c>
      <c r="X10" s="114">
        <v>9974</v>
      </c>
      <c r="Y10" s="115">
        <v>7</v>
      </c>
      <c r="Z10" s="111">
        <v>13</v>
      </c>
      <c r="AA10" s="112">
        <v>9996</v>
      </c>
      <c r="AB10" s="2"/>
      <c r="AC10" s="1"/>
    </row>
    <row r="11" spans="1:29" ht="16.5" customHeight="1">
      <c r="A11" s="107" t="s">
        <v>0</v>
      </c>
      <c r="B11" s="14" t="s">
        <v>47</v>
      </c>
      <c r="C11" s="108" t="s">
        <v>351</v>
      </c>
      <c r="D11" s="109">
        <v>59.2</v>
      </c>
      <c r="E11" s="110">
        <v>27</v>
      </c>
      <c r="F11" s="110">
        <v>56.6</v>
      </c>
      <c r="G11" s="111">
        <v>11</v>
      </c>
      <c r="H11" s="112">
        <v>15</v>
      </c>
      <c r="I11" s="109">
        <v>40</v>
      </c>
      <c r="J11" s="110">
        <v>10</v>
      </c>
      <c r="K11" s="17">
        <v>50</v>
      </c>
      <c r="L11" s="111">
        <v>9</v>
      </c>
      <c r="M11" s="112">
        <v>4</v>
      </c>
      <c r="N11" s="109">
        <v>45</v>
      </c>
      <c r="O11" s="111">
        <v>8</v>
      </c>
      <c r="P11" s="111">
        <v>10</v>
      </c>
      <c r="Q11" s="109">
        <v>64</v>
      </c>
      <c r="R11" s="111">
        <v>9</v>
      </c>
      <c r="S11" s="111">
        <v>17</v>
      </c>
      <c r="T11" s="109">
        <v>215.6</v>
      </c>
      <c r="U11" s="112">
        <v>37</v>
      </c>
      <c r="V11" s="113">
        <v>8</v>
      </c>
      <c r="W11" s="111">
        <v>14</v>
      </c>
      <c r="X11" s="114">
        <v>10210</v>
      </c>
      <c r="Y11" s="115">
        <v>8</v>
      </c>
      <c r="Z11" s="111">
        <v>14</v>
      </c>
      <c r="AA11" s="112">
        <v>10130</v>
      </c>
      <c r="AB11" s="2"/>
      <c r="AC11" s="1"/>
    </row>
    <row r="12" spans="1:29">
      <c r="A12" s="107" t="s">
        <v>0</v>
      </c>
      <c r="B12" s="14" t="s">
        <v>51</v>
      </c>
      <c r="C12" s="108" t="s">
        <v>352</v>
      </c>
      <c r="D12" s="109">
        <v>68.400000000000006</v>
      </c>
      <c r="E12" s="110">
        <v>32</v>
      </c>
      <c r="F12" s="110">
        <v>66.2</v>
      </c>
      <c r="G12" s="111">
        <v>13</v>
      </c>
      <c r="H12" s="112">
        <v>3</v>
      </c>
      <c r="I12" s="109">
        <v>25</v>
      </c>
      <c r="J12" s="110">
        <v>6.5</v>
      </c>
      <c r="K12" s="17">
        <v>31.5</v>
      </c>
      <c r="L12" s="111">
        <v>6</v>
      </c>
      <c r="M12" s="112">
        <v>20</v>
      </c>
      <c r="N12" s="109">
        <v>47</v>
      </c>
      <c r="O12" s="111">
        <v>8</v>
      </c>
      <c r="P12" s="111">
        <v>9</v>
      </c>
      <c r="Q12" s="109">
        <v>63.33</v>
      </c>
      <c r="R12" s="111">
        <v>9</v>
      </c>
      <c r="S12" s="111">
        <v>19</v>
      </c>
      <c r="T12" s="109">
        <v>208.03</v>
      </c>
      <c r="U12" s="112">
        <v>36</v>
      </c>
      <c r="V12" s="113">
        <v>9</v>
      </c>
      <c r="W12" s="111">
        <v>19</v>
      </c>
      <c r="X12" s="114">
        <v>11415</v>
      </c>
      <c r="Y12" s="115">
        <v>9</v>
      </c>
      <c r="Z12" s="111">
        <v>18</v>
      </c>
      <c r="AA12" s="112">
        <v>11252</v>
      </c>
      <c r="AB12" s="2"/>
      <c r="AC12" s="1"/>
    </row>
    <row r="13" spans="1:29" ht="16.5" customHeight="1" thickBot="1">
      <c r="A13" s="116" t="s">
        <v>0</v>
      </c>
      <c r="B13" s="25" t="s">
        <v>239</v>
      </c>
      <c r="C13" s="117" t="s">
        <v>353</v>
      </c>
      <c r="D13" s="118">
        <v>54</v>
      </c>
      <c r="E13" s="119">
        <v>33</v>
      </c>
      <c r="F13" s="119">
        <v>60</v>
      </c>
      <c r="G13" s="120">
        <v>12</v>
      </c>
      <c r="H13" s="121">
        <v>11</v>
      </c>
      <c r="I13" s="118">
        <v>22</v>
      </c>
      <c r="J13" s="119">
        <v>4.5</v>
      </c>
      <c r="K13" s="28">
        <v>26.5</v>
      </c>
      <c r="L13" s="120">
        <v>5</v>
      </c>
      <c r="M13" s="121">
        <v>26</v>
      </c>
      <c r="N13" s="118">
        <v>56</v>
      </c>
      <c r="O13" s="120">
        <v>9</v>
      </c>
      <c r="P13" s="120">
        <v>2</v>
      </c>
      <c r="Q13" s="118">
        <v>64</v>
      </c>
      <c r="R13" s="120">
        <v>9</v>
      </c>
      <c r="S13" s="120">
        <v>17</v>
      </c>
      <c r="T13" s="118">
        <v>206.5</v>
      </c>
      <c r="U13" s="121">
        <v>35</v>
      </c>
      <c r="V13" s="122">
        <v>10</v>
      </c>
      <c r="W13" s="120">
        <v>21</v>
      </c>
      <c r="X13" s="123">
        <v>11681</v>
      </c>
      <c r="Y13" s="124">
        <v>10</v>
      </c>
      <c r="Z13" s="120">
        <v>21</v>
      </c>
      <c r="AA13" s="121">
        <v>11889</v>
      </c>
      <c r="AB13" s="2"/>
      <c r="AC13" s="1"/>
    </row>
    <row r="14" spans="1:29" ht="16.5" customHeight="1">
      <c r="A14" s="107" t="s">
        <v>0</v>
      </c>
      <c r="B14" s="14" t="s">
        <v>39</v>
      </c>
      <c r="C14" s="108" t="s">
        <v>354</v>
      </c>
      <c r="D14" s="109">
        <v>46</v>
      </c>
      <c r="E14" s="110">
        <v>31</v>
      </c>
      <c r="F14" s="110">
        <v>54</v>
      </c>
      <c r="G14" s="111">
        <v>11</v>
      </c>
      <c r="H14" s="112">
        <v>18</v>
      </c>
      <c r="I14" s="109">
        <v>28</v>
      </c>
      <c r="J14" s="110">
        <v>11</v>
      </c>
      <c r="K14" s="17">
        <v>39</v>
      </c>
      <c r="L14" s="111">
        <v>7</v>
      </c>
      <c r="M14" s="112">
        <v>14</v>
      </c>
      <c r="N14" s="109">
        <v>33</v>
      </c>
      <c r="O14" s="111">
        <v>6</v>
      </c>
      <c r="P14" s="111">
        <v>20</v>
      </c>
      <c r="Q14" s="109">
        <v>77.599999999999994</v>
      </c>
      <c r="R14" s="111">
        <v>11</v>
      </c>
      <c r="S14" s="111">
        <v>5</v>
      </c>
      <c r="T14" s="109">
        <v>203.6</v>
      </c>
      <c r="U14" s="112">
        <v>35</v>
      </c>
      <c r="V14" s="113">
        <v>11</v>
      </c>
      <c r="W14" s="111">
        <v>24</v>
      </c>
      <c r="X14" s="114">
        <v>12142</v>
      </c>
      <c r="Y14" s="115">
        <v>11</v>
      </c>
      <c r="Z14" s="111">
        <v>24</v>
      </c>
      <c r="AA14" s="112">
        <v>12124</v>
      </c>
      <c r="AB14" s="2"/>
      <c r="AC14" s="1"/>
    </row>
    <row r="15" spans="1:29" ht="16.5" customHeight="1" thickBot="1">
      <c r="A15" s="107" t="s">
        <v>0</v>
      </c>
      <c r="B15" s="14" t="s">
        <v>46</v>
      </c>
      <c r="C15" s="108" t="s">
        <v>355</v>
      </c>
      <c r="D15" s="109">
        <v>70.400000000000006</v>
      </c>
      <c r="E15" s="110">
        <v>36</v>
      </c>
      <c r="F15" s="110">
        <v>71.2</v>
      </c>
      <c r="G15" s="111">
        <v>14</v>
      </c>
      <c r="H15" s="112">
        <v>2</v>
      </c>
      <c r="I15" s="109">
        <v>30</v>
      </c>
      <c r="J15" s="110">
        <v>10</v>
      </c>
      <c r="K15" s="17">
        <v>40</v>
      </c>
      <c r="L15" s="111">
        <v>7</v>
      </c>
      <c r="M15" s="112">
        <v>12</v>
      </c>
      <c r="N15" s="109">
        <v>28</v>
      </c>
      <c r="O15" s="111">
        <v>5</v>
      </c>
      <c r="P15" s="111">
        <v>23</v>
      </c>
      <c r="Q15" s="109">
        <v>60.8</v>
      </c>
      <c r="R15" s="111">
        <v>9</v>
      </c>
      <c r="S15" s="111">
        <v>23</v>
      </c>
      <c r="T15" s="109">
        <v>200</v>
      </c>
      <c r="U15" s="112">
        <v>35</v>
      </c>
      <c r="V15" s="113">
        <v>14</v>
      </c>
      <c r="W15" s="111">
        <v>28</v>
      </c>
      <c r="X15" s="114">
        <v>12755</v>
      </c>
      <c r="Y15" s="115">
        <v>12</v>
      </c>
      <c r="Z15" s="111">
        <v>26</v>
      </c>
      <c r="AA15" s="112">
        <v>12408</v>
      </c>
      <c r="AB15" s="2"/>
      <c r="AC15" s="1"/>
    </row>
    <row r="16" spans="1:29">
      <c r="A16" s="155" t="s">
        <v>246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</row>
    <row r="17" spans="1:27">
      <c r="A17" s="248" t="s">
        <v>59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1:27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</row>
    <row r="19" spans="1:27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</row>
    <row r="20" spans="1:27" ht="21" thickBot="1">
      <c r="A20" s="249" t="s">
        <v>247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01"/>
      <c r="R20" s="201"/>
      <c r="S20" s="201"/>
      <c r="T20" s="201"/>
      <c r="U20" s="165"/>
      <c r="V20" s="165"/>
      <c r="W20" s="165"/>
      <c r="X20" s="165"/>
      <c r="Y20" s="165"/>
      <c r="Z20" s="165"/>
      <c r="AA20" s="165"/>
    </row>
    <row r="21" spans="1:27">
      <c r="A21" s="250"/>
      <c r="B21" s="251"/>
      <c r="C21" s="252"/>
      <c r="D21" s="256" t="s">
        <v>20</v>
      </c>
      <c r="E21" s="257"/>
      <c r="F21" s="257"/>
      <c r="G21" s="257"/>
      <c r="H21" s="258"/>
      <c r="I21" s="256" t="s">
        <v>21</v>
      </c>
      <c r="J21" s="257"/>
      <c r="K21" s="257"/>
      <c r="L21" s="257"/>
      <c r="M21" s="258"/>
      <c r="N21" s="256" t="s">
        <v>22</v>
      </c>
      <c r="O21" s="257"/>
      <c r="P21" s="258"/>
      <c r="Q21" s="232" t="s">
        <v>234</v>
      </c>
      <c r="R21" s="233"/>
      <c r="S21" s="234"/>
      <c r="T21" s="259" t="s">
        <v>248</v>
      </c>
      <c r="U21" s="260"/>
      <c r="V21" s="261"/>
      <c r="W21" s="1"/>
      <c r="X21" s="1"/>
      <c r="Y21" s="1"/>
      <c r="Z21" s="1"/>
      <c r="AA21" s="1"/>
    </row>
    <row r="22" spans="1:27" ht="17.25" thickBot="1">
      <c r="A22" s="253"/>
      <c r="B22" s="254"/>
      <c r="C22" s="255"/>
      <c r="D22" s="125" t="s">
        <v>8</v>
      </c>
      <c r="E22" s="126" t="s">
        <v>236</v>
      </c>
      <c r="F22" s="126" t="s">
        <v>26</v>
      </c>
      <c r="G22" s="126" t="s">
        <v>27</v>
      </c>
      <c r="H22" s="127" t="s">
        <v>10</v>
      </c>
      <c r="I22" s="125" t="s">
        <v>8</v>
      </c>
      <c r="J22" s="126" t="s">
        <v>9</v>
      </c>
      <c r="K22" s="126" t="s">
        <v>26</v>
      </c>
      <c r="L22" s="126" t="s">
        <v>27</v>
      </c>
      <c r="M22" s="127" t="s">
        <v>10</v>
      </c>
      <c r="N22" s="125" t="s">
        <v>26</v>
      </c>
      <c r="O22" s="126" t="s">
        <v>27</v>
      </c>
      <c r="P22" s="127" t="s">
        <v>10</v>
      </c>
      <c r="Q22" s="125" t="s">
        <v>26</v>
      </c>
      <c r="R22" s="126" t="s">
        <v>27</v>
      </c>
      <c r="S22" s="127" t="s">
        <v>10</v>
      </c>
      <c r="T22" s="128" t="s">
        <v>11</v>
      </c>
      <c r="U22" s="129" t="s">
        <v>15</v>
      </c>
      <c r="V22" s="130" t="s">
        <v>249</v>
      </c>
      <c r="W22" s="1"/>
      <c r="X22" s="1"/>
      <c r="Y22" s="1"/>
      <c r="Z22" s="1"/>
      <c r="AA22" s="1"/>
    </row>
    <row r="23" spans="1:27">
      <c r="A23" s="262" t="s">
        <v>176</v>
      </c>
      <c r="B23" s="263"/>
      <c r="C23" s="264"/>
      <c r="D23" s="131">
        <v>57.32</v>
      </c>
      <c r="E23" s="132">
        <v>25.32</v>
      </c>
      <c r="F23" s="132">
        <v>53.98</v>
      </c>
      <c r="G23" s="133"/>
      <c r="H23" s="134">
        <v>34</v>
      </c>
      <c r="I23" s="131">
        <v>28.65</v>
      </c>
      <c r="J23" s="132">
        <v>5.81</v>
      </c>
      <c r="K23" s="132">
        <v>34.46</v>
      </c>
      <c r="L23" s="133"/>
      <c r="M23" s="134">
        <v>34</v>
      </c>
      <c r="N23" s="131">
        <v>36.85</v>
      </c>
      <c r="O23" s="133"/>
      <c r="P23" s="134">
        <v>34</v>
      </c>
      <c r="Q23" s="131">
        <v>65.2</v>
      </c>
      <c r="R23" s="133"/>
      <c r="S23" s="134">
        <v>34</v>
      </c>
      <c r="T23" s="131">
        <v>190.49</v>
      </c>
      <c r="U23" s="135"/>
      <c r="V23" s="134">
        <v>34</v>
      </c>
      <c r="W23" s="1"/>
      <c r="X23" s="1"/>
      <c r="Y23" s="1"/>
      <c r="Z23" s="1"/>
      <c r="AA23" s="1"/>
    </row>
    <row r="24" spans="1:27">
      <c r="A24" s="265" t="s">
        <v>177</v>
      </c>
      <c r="B24" s="266"/>
      <c r="C24" s="267"/>
      <c r="D24" s="109">
        <v>9.8859088755612206</v>
      </c>
      <c r="E24" s="110">
        <v>7.8149840079531403</v>
      </c>
      <c r="F24" s="110">
        <v>9.6100159426044804</v>
      </c>
      <c r="G24" s="111"/>
      <c r="H24" s="136"/>
      <c r="I24" s="109">
        <v>10.3919617914628</v>
      </c>
      <c r="J24" s="110">
        <v>3.6804452667923</v>
      </c>
      <c r="K24" s="110">
        <v>12.5326045365913</v>
      </c>
      <c r="L24" s="111"/>
      <c r="M24" s="136"/>
      <c r="N24" s="109">
        <v>13.760136435504799</v>
      </c>
      <c r="O24" s="111"/>
      <c r="P24" s="136"/>
      <c r="Q24" s="109">
        <v>11.035980483882801</v>
      </c>
      <c r="R24" s="111"/>
      <c r="S24" s="136"/>
      <c r="T24" s="109">
        <v>33.824367499188298</v>
      </c>
      <c r="U24" s="137"/>
      <c r="V24" s="136"/>
      <c r="W24" s="1"/>
      <c r="X24" s="1"/>
      <c r="Y24" s="1"/>
      <c r="Z24" s="1"/>
      <c r="AA24" s="1"/>
    </row>
    <row r="25" spans="1:27">
      <c r="A25" s="268" t="s">
        <v>178</v>
      </c>
      <c r="B25" s="269"/>
      <c r="C25" s="270"/>
      <c r="D25" s="109">
        <v>68.8</v>
      </c>
      <c r="E25" s="110">
        <v>34</v>
      </c>
      <c r="F25" s="110">
        <v>64.400000000000006</v>
      </c>
      <c r="G25" s="111">
        <v>12</v>
      </c>
      <c r="H25" s="138"/>
      <c r="I25" s="109">
        <v>40</v>
      </c>
      <c r="J25" s="110">
        <v>10</v>
      </c>
      <c r="K25" s="110">
        <v>50</v>
      </c>
      <c r="L25" s="111">
        <v>9</v>
      </c>
      <c r="M25" s="138"/>
      <c r="N25" s="109">
        <v>53</v>
      </c>
      <c r="O25" s="111">
        <v>9</v>
      </c>
      <c r="P25" s="138"/>
      <c r="Q25" s="109">
        <v>77.599999999999994</v>
      </c>
      <c r="R25" s="111">
        <v>11</v>
      </c>
      <c r="S25" s="138"/>
      <c r="T25" s="109">
        <v>223.07</v>
      </c>
      <c r="U25" s="137">
        <v>38</v>
      </c>
      <c r="V25" s="138"/>
      <c r="W25" s="1"/>
      <c r="X25" s="1"/>
      <c r="Y25" s="1"/>
      <c r="Z25" s="1"/>
      <c r="AA25" s="1"/>
    </row>
    <row r="26" spans="1:27">
      <c r="A26" s="268" t="s">
        <v>179</v>
      </c>
      <c r="B26" s="269"/>
      <c r="C26" s="270"/>
      <c r="D26" s="109">
        <v>62.8</v>
      </c>
      <c r="E26" s="110">
        <v>31</v>
      </c>
      <c r="F26" s="110">
        <v>63.2</v>
      </c>
      <c r="G26" s="111">
        <v>12</v>
      </c>
      <c r="H26" s="138"/>
      <c r="I26" s="109">
        <v>37</v>
      </c>
      <c r="J26" s="110">
        <v>8.5</v>
      </c>
      <c r="K26" s="110">
        <v>44.5</v>
      </c>
      <c r="L26" s="111">
        <v>8</v>
      </c>
      <c r="M26" s="138"/>
      <c r="N26" s="109">
        <v>47</v>
      </c>
      <c r="O26" s="111">
        <v>8</v>
      </c>
      <c r="P26" s="138"/>
      <c r="Q26" s="109">
        <v>72</v>
      </c>
      <c r="R26" s="111">
        <v>10</v>
      </c>
      <c r="S26" s="138"/>
      <c r="T26" s="109">
        <v>208.03</v>
      </c>
      <c r="U26" s="137">
        <v>36</v>
      </c>
      <c r="V26" s="138"/>
      <c r="W26" s="1"/>
      <c r="X26" s="1"/>
      <c r="Y26" s="1"/>
      <c r="Z26" s="1"/>
      <c r="AA26" s="1"/>
    </row>
    <row r="27" spans="1:27">
      <c r="A27" s="268" t="s">
        <v>180</v>
      </c>
      <c r="B27" s="269"/>
      <c r="C27" s="270"/>
      <c r="D27" s="109">
        <v>58.4</v>
      </c>
      <c r="E27" s="110">
        <v>28</v>
      </c>
      <c r="F27" s="110">
        <v>54.2</v>
      </c>
      <c r="G27" s="111">
        <v>11</v>
      </c>
      <c r="H27" s="138"/>
      <c r="I27" s="109">
        <v>30</v>
      </c>
      <c r="J27" s="110">
        <v>6.5</v>
      </c>
      <c r="K27" s="110">
        <v>38.5</v>
      </c>
      <c r="L27" s="111">
        <v>7</v>
      </c>
      <c r="M27" s="138"/>
      <c r="N27" s="109">
        <v>38</v>
      </c>
      <c r="O27" s="111">
        <v>7</v>
      </c>
      <c r="P27" s="138"/>
      <c r="Q27" s="109">
        <v>64</v>
      </c>
      <c r="R27" s="111">
        <v>9</v>
      </c>
      <c r="S27" s="138"/>
      <c r="T27" s="109">
        <v>187.97</v>
      </c>
      <c r="U27" s="137">
        <v>32</v>
      </c>
      <c r="V27" s="138"/>
      <c r="W27" s="1"/>
      <c r="X27" s="1"/>
      <c r="Y27" s="1"/>
      <c r="Z27" s="1"/>
      <c r="AA27" s="1"/>
    </row>
    <row r="28" spans="1:27">
      <c r="A28" s="268" t="s">
        <v>181</v>
      </c>
      <c r="B28" s="269"/>
      <c r="C28" s="270"/>
      <c r="D28" s="109">
        <v>52.8</v>
      </c>
      <c r="E28" s="110">
        <v>20</v>
      </c>
      <c r="F28" s="110">
        <v>48</v>
      </c>
      <c r="G28" s="111">
        <v>9</v>
      </c>
      <c r="H28" s="138"/>
      <c r="I28" s="109">
        <v>19</v>
      </c>
      <c r="J28" s="110">
        <v>2</v>
      </c>
      <c r="K28" s="110">
        <v>26.5</v>
      </c>
      <c r="L28" s="111">
        <v>5</v>
      </c>
      <c r="M28" s="138"/>
      <c r="N28" s="109">
        <v>26</v>
      </c>
      <c r="O28" s="111">
        <v>5</v>
      </c>
      <c r="P28" s="138"/>
      <c r="Q28" s="109">
        <v>58</v>
      </c>
      <c r="R28" s="111">
        <v>8</v>
      </c>
      <c r="S28" s="138"/>
      <c r="T28" s="109">
        <v>170.2</v>
      </c>
      <c r="U28" s="137">
        <v>29</v>
      </c>
      <c r="V28" s="138"/>
      <c r="W28" s="1"/>
      <c r="X28" s="1"/>
      <c r="Y28" s="1"/>
      <c r="Z28" s="1"/>
      <c r="AA28" s="1"/>
    </row>
    <row r="29" spans="1:27" ht="17.25" thickBot="1">
      <c r="A29" s="271" t="s">
        <v>182</v>
      </c>
      <c r="B29" s="272"/>
      <c r="C29" s="273"/>
      <c r="D29" s="118">
        <v>46</v>
      </c>
      <c r="E29" s="119">
        <v>16</v>
      </c>
      <c r="F29" s="119">
        <v>43.6</v>
      </c>
      <c r="G29" s="120">
        <v>9</v>
      </c>
      <c r="H29" s="139"/>
      <c r="I29" s="118">
        <v>16</v>
      </c>
      <c r="J29" s="119">
        <v>0</v>
      </c>
      <c r="K29" s="119">
        <v>16</v>
      </c>
      <c r="L29" s="120">
        <v>3</v>
      </c>
      <c r="M29" s="139"/>
      <c r="N29" s="118">
        <v>23</v>
      </c>
      <c r="O29" s="120">
        <v>4</v>
      </c>
      <c r="P29" s="139"/>
      <c r="Q29" s="118">
        <v>52.4</v>
      </c>
      <c r="R29" s="120">
        <v>7</v>
      </c>
      <c r="S29" s="139"/>
      <c r="T29" s="118">
        <v>153</v>
      </c>
      <c r="U29" s="140">
        <v>25</v>
      </c>
      <c r="V29" s="139"/>
      <c r="W29" s="1"/>
      <c r="X29" s="1"/>
      <c r="Y29" s="1"/>
      <c r="Z29" s="1"/>
      <c r="AA29" s="1"/>
    </row>
    <row r="30" spans="1:27">
      <c r="A30" s="256" t="s">
        <v>183</v>
      </c>
      <c r="B30" s="257"/>
      <c r="C30" s="258"/>
      <c r="D30" s="141">
        <v>60.06</v>
      </c>
      <c r="E30" s="142">
        <v>27.32</v>
      </c>
      <c r="F30" s="142">
        <v>57.35</v>
      </c>
      <c r="G30" s="143"/>
      <c r="H30" s="144">
        <v>141</v>
      </c>
      <c r="I30" s="141">
        <v>30.79</v>
      </c>
      <c r="J30" s="142">
        <v>6.23</v>
      </c>
      <c r="K30" s="142">
        <v>37.020000000000003</v>
      </c>
      <c r="L30" s="143"/>
      <c r="M30" s="144">
        <v>140</v>
      </c>
      <c r="N30" s="141">
        <v>29.39</v>
      </c>
      <c r="O30" s="143"/>
      <c r="P30" s="144">
        <v>141</v>
      </c>
      <c r="Q30" s="141">
        <v>63.91</v>
      </c>
      <c r="R30" s="143"/>
      <c r="S30" s="144">
        <v>70</v>
      </c>
      <c r="T30" s="141">
        <v>191.92</v>
      </c>
      <c r="U30" s="143"/>
      <c r="V30" s="144">
        <v>70</v>
      </c>
      <c r="W30" s="1"/>
      <c r="X30" s="1"/>
      <c r="Y30" s="1"/>
      <c r="Z30" s="1"/>
      <c r="AA30" s="1"/>
    </row>
    <row r="31" spans="1:27">
      <c r="A31" s="268" t="s">
        <v>184</v>
      </c>
      <c r="B31" s="274"/>
      <c r="C31" s="275"/>
      <c r="D31" s="145">
        <v>11.358801112586599</v>
      </c>
      <c r="E31" s="146">
        <v>6.3553342599922296</v>
      </c>
      <c r="F31" s="146">
        <v>9.3860125727707597</v>
      </c>
      <c r="G31" s="147"/>
      <c r="H31" s="148"/>
      <c r="I31" s="145">
        <v>11.167460715326699</v>
      </c>
      <c r="J31" s="146">
        <v>3.2294313150623002</v>
      </c>
      <c r="K31" s="146">
        <v>13.0771659298345</v>
      </c>
      <c r="L31" s="147"/>
      <c r="M31" s="148"/>
      <c r="N31" s="145">
        <v>13.408831338042701</v>
      </c>
      <c r="O31" s="147"/>
      <c r="P31" s="148"/>
      <c r="Q31" s="145">
        <v>11.6866659025226</v>
      </c>
      <c r="R31" s="147"/>
      <c r="S31" s="148"/>
      <c r="T31" s="145">
        <v>30.9545058360297</v>
      </c>
      <c r="U31" s="147"/>
      <c r="V31" s="148"/>
      <c r="W31" s="1"/>
      <c r="X31" s="1"/>
      <c r="Y31" s="1"/>
      <c r="Z31" s="1"/>
      <c r="AA31" s="1"/>
    </row>
    <row r="32" spans="1:27">
      <c r="A32" s="268" t="s">
        <v>250</v>
      </c>
      <c r="B32" s="274"/>
      <c r="C32" s="275"/>
      <c r="D32" s="145">
        <v>72</v>
      </c>
      <c r="E32" s="146">
        <v>34</v>
      </c>
      <c r="F32" s="146">
        <v>66.8</v>
      </c>
      <c r="G32" s="147">
        <v>13</v>
      </c>
      <c r="H32" s="149"/>
      <c r="I32" s="145">
        <v>45</v>
      </c>
      <c r="J32" s="146">
        <v>10</v>
      </c>
      <c r="K32" s="146">
        <v>54</v>
      </c>
      <c r="L32" s="147">
        <v>10</v>
      </c>
      <c r="M32" s="149"/>
      <c r="N32" s="145">
        <v>48</v>
      </c>
      <c r="O32" s="147">
        <v>8</v>
      </c>
      <c r="P32" s="149"/>
      <c r="Q32" s="145">
        <v>77.47</v>
      </c>
      <c r="R32" s="147">
        <v>11</v>
      </c>
      <c r="S32" s="149"/>
      <c r="T32" s="145">
        <v>223.9</v>
      </c>
      <c r="U32" s="147">
        <v>38</v>
      </c>
      <c r="V32" s="150"/>
      <c r="W32" s="1"/>
      <c r="X32" s="1"/>
      <c r="Y32" s="1"/>
      <c r="Z32" s="1"/>
      <c r="AA32" s="1"/>
    </row>
    <row r="33" spans="1:27">
      <c r="A33" s="268" t="s">
        <v>251</v>
      </c>
      <c r="B33" s="274"/>
      <c r="C33" s="275"/>
      <c r="D33" s="145">
        <v>68.400000000000006</v>
      </c>
      <c r="E33" s="146">
        <v>32</v>
      </c>
      <c r="F33" s="146">
        <v>63.8</v>
      </c>
      <c r="G33" s="147">
        <v>12</v>
      </c>
      <c r="H33" s="149"/>
      <c r="I33" s="145">
        <v>38</v>
      </c>
      <c r="J33" s="146">
        <v>8.5</v>
      </c>
      <c r="K33" s="146">
        <v>47.5</v>
      </c>
      <c r="L33" s="147">
        <v>8</v>
      </c>
      <c r="M33" s="149"/>
      <c r="N33" s="145">
        <v>37</v>
      </c>
      <c r="O33" s="147">
        <v>6</v>
      </c>
      <c r="P33" s="149"/>
      <c r="Q33" s="145">
        <v>71.2</v>
      </c>
      <c r="R33" s="147">
        <v>10</v>
      </c>
      <c r="S33" s="149"/>
      <c r="T33" s="145">
        <v>212.2</v>
      </c>
      <c r="U33" s="147">
        <v>36</v>
      </c>
      <c r="V33" s="150"/>
      <c r="W33" s="1"/>
      <c r="X33" s="1"/>
      <c r="Y33" s="1"/>
      <c r="Z33" s="1"/>
      <c r="AA33" s="1"/>
    </row>
    <row r="34" spans="1:27">
      <c r="A34" s="268" t="s">
        <v>252</v>
      </c>
      <c r="B34" s="274"/>
      <c r="C34" s="275"/>
      <c r="D34" s="145">
        <v>61.2</v>
      </c>
      <c r="E34" s="146">
        <v>28</v>
      </c>
      <c r="F34" s="146">
        <v>58.4</v>
      </c>
      <c r="G34" s="147">
        <v>11</v>
      </c>
      <c r="H34" s="149"/>
      <c r="I34" s="145">
        <v>30</v>
      </c>
      <c r="J34" s="146">
        <v>6.5</v>
      </c>
      <c r="K34" s="146">
        <v>37.5</v>
      </c>
      <c r="L34" s="147">
        <v>7</v>
      </c>
      <c r="M34" s="149"/>
      <c r="N34" s="145">
        <v>28</v>
      </c>
      <c r="O34" s="147">
        <v>5</v>
      </c>
      <c r="P34" s="149"/>
      <c r="Q34" s="145">
        <v>63.33</v>
      </c>
      <c r="R34" s="147">
        <v>9</v>
      </c>
      <c r="S34" s="149"/>
      <c r="T34" s="145">
        <v>187.97</v>
      </c>
      <c r="U34" s="147">
        <v>32</v>
      </c>
      <c r="V34" s="150"/>
      <c r="W34" s="1"/>
      <c r="X34" s="1"/>
      <c r="Y34" s="1"/>
      <c r="Z34" s="1"/>
      <c r="AA34" s="1"/>
    </row>
    <row r="35" spans="1:27">
      <c r="A35" s="268" t="s">
        <v>253</v>
      </c>
      <c r="B35" s="276"/>
      <c r="C35" s="277"/>
      <c r="D35" s="145">
        <v>53.6</v>
      </c>
      <c r="E35" s="146">
        <v>24</v>
      </c>
      <c r="F35" s="146">
        <v>52.2</v>
      </c>
      <c r="G35" s="147">
        <v>10</v>
      </c>
      <c r="H35" s="150"/>
      <c r="I35" s="145">
        <v>22</v>
      </c>
      <c r="J35" s="146">
        <v>4.5</v>
      </c>
      <c r="K35" s="146">
        <v>26.5</v>
      </c>
      <c r="L35" s="147">
        <v>5</v>
      </c>
      <c r="M35" s="150"/>
      <c r="N35" s="145">
        <v>19</v>
      </c>
      <c r="O35" s="147">
        <v>4</v>
      </c>
      <c r="P35" s="150"/>
      <c r="Q35" s="145">
        <v>56.8</v>
      </c>
      <c r="R35" s="147">
        <v>8</v>
      </c>
      <c r="S35" s="150"/>
      <c r="T35" s="145">
        <v>170.87</v>
      </c>
      <c r="U35" s="147">
        <v>29</v>
      </c>
      <c r="V35" s="150"/>
    </row>
    <row r="36" spans="1:27" ht="17.25" thickBot="1">
      <c r="A36" s="271" t="s">
        <v>254</v>
      </c>
      <c r="B36" s="278"/>
      <c r="C36" s="279"/>
      <c r="D36" s="151">
        <v>48.4</v>
      </c>
      <c r="E36" s="152">
        <v>20</v>
      </c>
      <c r="F36" s="152">
        <v>46.6</v>
      </c>
      <c r="G36" s="153">
        <v>9</v>
      </c>
      <c r="H36" s="154"/>
      <c r="I36" s="151">
        <v>18</v>
      </c>
      <c r="J36" s="152">
        <v>1</v>
      </c>
      <c r="K36" s="152">
        <v>22.5</v>
      </c>
      <c r="L36" s="153">
        <v>4</v>
      </c>
      <c r="M36" s="154"/>
      <c r="N36" s="151">
        <v>13</v>
      </c>
      <c r="O36" s="153">
        <v>3</v>
      </c>
      <c r="P36" s="154"/>
      <c r="Q36" s="151">
        <v>52.27</v>
      </c>
      <c r="R36" s="153">
        <v>7</v>
      </c>
      <c r="S36" s="154"/>
      <c r="T36" s="151">
        <v>157</v>
      </c>
      <c r="U36" s="153">
        <v>27</v>
      </c>
      <c r="V36" s="154"/>
    </row>
    <row r="37" spans="1:27">
      <c r="A37" s="256" t="s">
        <v>185</v>
      </c>
      <c r="B37" s="233"/>
      <c r="C37" s="234"/>
      <c r="D37" s="141">
        <v>63.1</v>
      </c>
      <c r="E37" s="142">
        <v>25.44</v>
      </c>
      <c r="F37" s="142">
        <v>56.99</v>
      </c>
      <c r="G37" s="143"/>
      <c r="H37" s="144">
        <v>33218</v>
      </c>
      <c r="I37" s="141">
        <v>38.799999999999997</v>
      </c>
      <c r="J37" s="142">
        <v>9.39</v>
      </c>
      <c r="K37" s="142">
        <v>48.19</v>
      </c>
      <c r="L37" s="143"/>
      <c r="M37" s="144">
        <v>32983</v>
      </c>
      <c r="N37" s="141">
        <v>36.22</v>
      </c>
      <c r="O37" s="143"/>
      <c r="P37" s="144">
        <v>32782</v>
      </c>
      <c r="Q37" s="141">
        <v>59.4</v>
      </c>
      <c r="R37" s="143"/>
      <c r="S37" s="144">
        <v>26574</v>
      </c>
      <c r="T37" s="141">
        <v>201.61</v>
      </c>
      <c r="U37" s="143"/>
      <c r="V37" s="144">
        <v>26574</v>
      </c>
    </row>
    <row r="38" spans="1:27">
      <c r="A38" s="268" t="s">
        <v>29</v>
      </c>
      <c r="B38" s="276"/>
      <c r="C38" s="277"/>
      <c r="D38" s="145">
        <v>13.807251460907301</v>
      </c>
      <c r="E38" s="146">
        <v>7.5791057432381201</v>
      </c>
      <c r="F38" s="146">
        <v>12.268902160314401</v>
      </c>
      <c r="G38" s="147"/>
      <c r="H38" s="148"/>
      <c r="I38" s="145">
        <v>14.0381049880035</v>
      </c>
      <c r="J38" s="146">
        <v>5.7647747685786896</v>
      </c>
      <c r="K38" s="146">
        <v>18.6903449344676</v>
      </c>
      <c r="L38" s="147"/>
      <c r="M38" s="148"/>
      <c r="N38" s="145">
        <v>20.2833328613698</v>
      </c>
      <c r="O38" s="147"/>
      <c r="P38" s="148"/>
      <c r="Q38" s="145">
        <v>18.729065253061801</v>
      </c>
      <c r="R38" s="147"/>
      <c r="S38" s="148"/>
      <c r="T38" s="145">
        <v>59.475610722102402</v>
      </c>
      <c r="U38" s="147"/>
      <c r="V38" s="148"/>
    </row>
    <row r="39" spans="1:27">
      <c r="A39" s="268" t="s">
        <v>255</v>
      </c>
      <c r="B39" s="276"/>
      <c r="C39" s="277"/>
      <c r="D39" s="145">
        <v>78</v>
      </c>
      <c r="E39" s="146">
        <v>33</v>
      </c>
      <c r="F39" s="146">
        <v>70</v>
      </c>
      <c r="G39" s="147">
        <v>14</v>
      </c>
      <c r="H39" s="150"/>
      <c r="I39" s="145">
        <v>57</v>
      </c>
      <c r="J39" s="146">
        <v>16.5</v>
      </c>
      <c r="K39" s="146">
        <v>71.5</v>
      </c>
      <c r="L39" s="147">
        <v>13</v>
      </c>
      <c r="M39" s="150"/>
      <c r="N39" s="145">
        <v>63</v>
      </c>
      <c r="O39" s="147">
        <v>11</v>
      </c>
      <c r="P39" s="150"/>
      <c r="Q39" s="145">
        <v>82.8</v>
      </c>
      <c r="R39" s="147">
        <v>12</v>
      </c>
      <c r="S39" s="150"/>
      <c r="T39" s="145">
        <v>276.67</v>
      </c>
      <c r="U39" s="147">
        <v>46</v>
      </c>
      <c r="V39" s="150"/>
    </row>
    <row r="40" spans="1:27">
      <c r="A40" s="268" t="s">
        <v>256</v>
      </c>
      <c r="B40" s="276"/>
      <c r="C40" s="277"/>
      <c r="D40" s="145">
        <v>72.8</v>
      </c>
      <c r="E40" s="146">
        <v>31</v>
      </c>
      <c r="F40" s="146">
        <v>65.5</v>
      </c>
      <c r="G40" s="147">
        <v>13</v>
      </c>
      <c r="H40" s="150"/>
      <c r="I40" s="145">
        <v>50</v>
      </c>
      <c r="J40" s="146">
        <v>13.5</v>
      </c>
      <c r="K40" s="146">
        <v>63</v>
      </c>
      <c r="L40" s="147">
        <v>11</v>
      </c>
      <c r="M40" s="150"/>
      <c r="N40" s="145">
        <v>49</v>
      </c>
      <c r="O40" s="147">
        <v>8</v>
      </c>
      <c r="P40" s="150"/>
      <c r="Q40" s="145">
        <v>71.599999999999994</v>
      </c>
      <c r="R40" s="147">
        <v>10</v>
      </c>
      <c r="S40" s="150"/>
      <c r="T40" s="145">
        <v>241.67</v>
      </c>
      <c r="U40" s="147">
        <v>41</v>
      </c>
      <c r="V40" s="150"/>
    </row>
    <row r="41" spans="1:27">
      <c r="A41" s="268" t="s">
        <v>257</v>
      </c>
      <c r="B41" s="276"/>
      <c r="C41" s="277"/>
      <c r="D41" s="145">
        <v>64.400000000000006</v>
      </c>
      <c r="E41" s="146">
        <v>27</v>
      </c>
      <c r="F41" s="146">
        <v>58.6</v>
      </c>
      <c r="G41" s="147">
        <v>11</v>
      </c>
      <c r="H41" s="150"/>
      <c r="I41" s="145">
        <v>39</v>
      </c>
      <c r="J41" s="146">
        <v>9</v>
      </c>
      <c r="K41" s="146">
        <v>48</v>
      </c>
      <c r="L41" s="147">
        <v>9</v>
      </c>
      <c r="M41" s="150"/>
      <c r="N41" s="145">
        <v>32</v>
      </c>
      <c r="O41" s="147">
        <v>6</v>
      </c>
      <c r="P41" s="150"/>
      <c r="Q41" s="145">
        <v>57.47</v>
      </c>
      <c r="R41" s="147">
        <v>8</v>
      </c>
      <c r="S41" s="150"/>
      <c r="T41" s="145">
        <v>196.2</v>
      </c>
      <c r="U41" s="147">
        <v>34</v>
      </c>
      <c r="V41" s="150"/>
    </row>
    <row r="42" spans="1:27">
      <c r="A42" s="268" t="s">
        <v>258</v>
      </c>
      <c r="B42" s="276"/>
      <c r="C42" s="277"/>
      <c r="D42" s="145">
        <v>55.2</v>
      </c>
      <c r="E42" s="146">
        <v>22</v>
      </c>
      <c r="F42" s="146">
        <v>50.6</v>
      </c>
      <c r="G42" s="147">
        <v>10</v>
      </c>
      <c r="H42" s="150"/>
      <c r="I42" s="145">
        <v>27</v>
      </c>
      <c r="J42" s="146">
        <v>5</v>
      </c>
      <c r="K42" s="146">
        <v>33</v>
      </c>
      <c r="L42" s="147">
        <v>6</v>
      </c>
      <c r="M42" s="150"/>
      <c r="N42" s="145">
        <v>20</v>
      </c>
      <c r="O42" s="147">
        <v>4</v>
      </c>
      <c r="P42" s="150"/>
      <c r="Q42" s="145">
        <v>45.47</v>
      </c>
      <c r="R42" s="147">
        <v>7</v>
      </c>
      <c r="S42" s="150"/>
      <c r="T42" s="145">
        <v>158.1</v>
      </c>
      <c r="U42" s="147">
        <v>28</v>
      </c>
      <c r="V42" s="150"/>
    </row>
    <row r="43" spans="1:27" ht="17.25" thickBot="1">
      <c r="A43" s="271" t="s">
        <v>259</v>
      </c>
      <c r="B43" s="278"/>
      <c r="C43" s="279"/>
      <c r="D43" s="151">
        <v>48</v>
      </c>
      <c r="E43" s="152">
        <v>17</v>
      </c>
      <c r="F43" s="152">
        <v>43.4</v>
      </c>
      <c r="G43" s="153">
        <v>9</v>
      </c>
      <c r="H43" s="154"/>
      <c r="I43" s="151">
        <v>21</v>
      </c>
      <c r="J43" s="152">
        <v>2</v>
      </c>
      <c r="K43" s="152">
        <v>24</v>
      </c>
      <c r="L43" s="153">
        <v>5</v>
      </c>
      <c r="M43" s="154"/>
      <c r="N43" s="151">
        <v>14</v>
      </c>
      <c r="O43" s="153">
        <v>3</v>
      </c>
      <c r="P43" s="154"/>
      <c r="Q43" s="151">
        <v>38</v>
      </c>
      <c r="R43" s="153">
        <v>6</v>
      </c>
      <c r="S43" s="154"/>
      <c r="T43" s="151">
        <v>133.87</v>
      </c>
      <c r="U43" s="153">
        <v>24</v>
      </c>
      <c r="V43" s="154"/>
    </row>
    <row r="44" spans="1:27" ht="17.25" thickBot="1">
      <c r="A44" s="280" t="s">
        <v>260</v>
      </c>
      <c r="B44" s="281"/>
      <c r="C44" s="282"/>
      <c r="D44" s="283">
        <v>5.3666660000000004</v>
      </c>
      <c r="E44" s="284"/>
      <c r="F44" s="284"/>
      <c r="G44" s="284"/>
      <c r="H44" s="285"/>
      <c r="I44" s="283">
        <v>5.944</v>
      </c>
      <c r="J44" s="284"/>
      <c r="K44" s="284"/>
      <c r="L44" s="284"/>
      <c r="M44" s="285"/>
      <c r="N44" s="283">
        <v>6.2880000000000003</v>
      </c>
      <c r="O44" s="284"/>
      <c r="P44" s="285"/>
      <c r="Q44" s="283">
        <v>7.5013329999999998</v>
      </c>
      <c r="R44" s="284"/>
      <c r="S44" s="285"/>
      <c r="T44" s="287"/>
      <c r="U44" s="288"/>
      <c r="V44" s="289"/>
      <c r="W44" s="202"/>
      <c r="X44" s="91"/>
      <c r="Y44" s="91"/>
      <c r="Z44" s="91"/>
      <c r="AA44" s="91"/>
    </row>
    <row r="45" spans="1:27">
      <c r="A45" s="290" t="s">
        <v>186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</row>
    <row r="46" spans="1:27">
      <c r="A46" s="286" t="s">
        <v>261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</row>
  </sheetData>
  <mergeCells count="65">
    <mergeCell ref="A46:P46"/>
    <mergeCell ref="I44:M44"/>
    <mergeCell ref="N44:P44"/>
    <mergeCell ref="Q44:S44"/>
    <mergeCell ref="T44:V44"/>
    <mergeCell ref="A45:P45"/>
    <mergeCell ref="A41:C41"/>
    <mergeCell ref="A42:C42"/>
    <mergeCell ref="A43:C43"/>
    <mergeCell ref="A44:C44"/>
    <mergeCell ref="D44:H44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Q21:S21"/>
    <mergeCell ref="T21:V21"/>
    <mergeCell ref="A23:C23"/>
    <mergeCell ref="A24:C24"/>
    <mergeCell ref="A25:C25"/>
    <mergeCell ref="A17:M17"/>
    <mergeCell ref="A20:P20"/>
    <mergeCell ref="A21:C22"/>
    <mergeCell ref="D21:H21"/>
    <mergeCell ref="I21:M21"/>
    <mergeCell ref="N21:P21"/>
    <mergeCell ref="P2:P3"/>
    <mergeCell ref="N1:P1"/>
    <mergeCell ref="Q1:S1"/>
    <mergeCell ref="T1:AA1"/>
    <mergeCell ref="N2:N3"/>
    <mergeCell ref="O2:O3"/>
    <mergeCell ref="V2:X2"/>
    <mergeCell ref="Y2:AA2"/>
    <mergeCell ref="Q2:Q3"/>
    <mergeCell ref="R2:R3"/>
    <mergeCell ref="S2:S3"/>
    <mergeCell ref="T2:T3"/>
    <mergeCell ref="U2:U3"/>
    <mergeCell ref="A1:A3"/>
    <mergeCell ref="B1:B3"/>
    <mergeCell ref="C1:C3"/>
    <mergeCell ref="D1:H1"/>
    <mergeCell ref="I1:M1"/>
    <mergeCell ref="I2:I3"/>
    <mergeCell ref="J2:J3"/>
    <mergeCell ref="K2:K3"/>
    <mergeCell ref="L2:L3"/>
    <mergeCell ref="M2:M3"/>
    <mergeCell ref="D2:D3"/>
    <mergeCell ref="E2:E3"/>
    <mergeCell ref="F2:F3"/>
    <mergeCell ref="G2:G3"/>
    <mergeCell ref="H2:H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workbookViewId="0">
      <selection activeCell="AC1" sqref="AC1:AC1048576"/>
    </sheetView>
  </sheetViews>
  <sheetFormatPr defaultRowHeight="16.5"/>
  <cols>
    <col min="1" max="1" width="6.625" customWidth="1"/>
    <col min="2" max="2" width="5.25" bestFit="1" customWidth="1"/>
    <col min="3" max="3" width="9" bestFit="1" customWidth="1"/>
    <col min="4" max="7" width="5.25" bestFit="1" customWidth="1"/>
    <col min="8" max="8" width="5.625" bestFit="1" customWidth="1"/>
    <col min="9" max="12" width="5.25" bestFit="1" customWidth="1"/>
    <col min="13" max="13" width="5.625" bestFit="1" customWidth="1"/>
    <col min="14" max="15" width="5.25" bestFit="1" customWidth="1"/>
    <col min="16" max="16" width="5.625" bestFit="1" customWidth="1"/>
    <col min="17" max="18" width="5.25" bestFit="1" customWidth="1"/>
    <col min="19" max="19" width="5.625" bestFit="1" customWidth="1"/>
    <col min="20" max="20" width="6" bestFit="1" customWidth="1"/>
    <col min="21" max="21" width="7.125" bestFit="1" customWidth="1"/>
    <col min="22" max="22" width="5.625" bestFit="1" customWidth="1"/>
    <col min="23" max="23" width="5.25" bestFit="1" customWidth="1"/>
    <col min="24" max="24" width="5.625" bestFit="1" customWidth="1"/>
    <col min="25" max="26" width="5.25" bestFit="1" customWidth="1"/>
    <col min="27" max="27" width="5.625" bestFit="1" customWidth="1"/>
    <col min="28" max="30" width="6.625" customWidth="1"/>
    <col min="257" max="258" width="6.625" customWidth="1"/>
    <col min="259" max="259" width="10.625" customWidth="1"/>
    <col min="260" max="278" width="6.625" customWidth="1"/>
    <col min="279" max="280" width="7.125" customWidth="1"/>
    <col min="281" max="286" width="6.625" customWidth="1"/>
    <col min="513" max="514" width="6.625" customWidth="1"/>
    <col min="515" max="515" width="10.625" customWidth="1"/>
    <col min="516" max="534" width="6.625" customWidth="1"/>
    <col min="535" max="536" width="7.125" customWidth="1"/>
    <col min="537" max="542" width="6.625" customWidth="1"/>
    <col min="769" max="770" width="6.625" customWidth="1"/>
    <col min="771" max="771" width="10.625" customWidth="1"/>
    <col min="772" max="790" width="6.625" customWidth="1"/>
    <col min="791" max="792" width="7.125" customWidth="1"/>
    <col min="793" max="798" width="6.625" customWidth="1"/>
    <col min="1025" max="1026" width="6.625" customWidth="1"/>
    <col min="1027" max="1027" width="10.625" customWidth="1"/>
    <col min="1028" max="1046" width="6.625" customWidth="1"/>
    <col min="1047" max="1048" width="7.125" customWidth="1"/>
    <col min="1049" max="1054" width="6.625" customWidth="1"/>
    <col min="1281" max="1282" width="6.625" customWidth="1"/>
    <col min="1283" max="1283" width="10.625" customWidth="1"/>
    <col min="1284" max="1302" width="6.625" customWidth="1"/>
    <col min="1303" max="1304" width="7.125" customWidth="1"/>
    <col min="1305" max="1310" width="6.625" customWidth="1"/>
    <col min="1537" max="1538" width="6.625" customWidth="1"/>
    <col min="1539" max="1539" width="10.625" customWidth="1"/>
    <col min="1540" max="1558" width="6.625" customWidth="1"/>
    <col min="1559" max="1560" width="7.125" customWidth="1"/>
    <col min="1561" max="1566" width="6.625" customWidth="1"/>
    <col min="1793" max="1794" width="6.625" customWidth="1"/>
    <col min="1795" max="1795" width="10.625" customWidth="1"/>
    <col min="1796" max="1814" width="6.625" customWidth="1"/>
    <col min="1815" max="1816" width="7.125" customWidth="1"/>
    <col min="1817" max="1822" width="6.625" customWidth="1"/>
    <col min="2049" max="2050" width="6.625" customWidth="1"/>
    <col min="2051" max="2051" width="10.625" customWidth="1"/>
    <col min="2052" max="2070" width="6.625" customWidth="1"/>
    <col min="2071" max="2072" width="7.125" customWidth="1"/>
    <col min="2073" max="2078" width="6.625" customWidth="1"/>
    <col min="2305" max="2306" width="6.625" customWidth="1"/>
    <col min="2307" max="2307" width="10.625" customWidth="1"/>
    <col min="2308" max="2326" width="6.625" customWidth="1"/>
    <col min="2327" max="2328" width="7.125" customWidth="1"/>
    <col min="2329" max="2334" width="6.625" customWidth="1"/>
    <col min="2561" max="2562" width="6.625" customWidth="1"/>
    <col min="2563" max="2563" width="10.625" customWidth="1"/>
    <col min="2564" max="2582" width="6.625" customWidth="1"/>
    <col min="2583" max="2584" width="7.125" customWidth="1"/>
    <col min="2585" max="2590" width="6.625" customWidth="1"/>
    <col min="2817" max="2818" width="6.625" customWidth="1"/>
    <col min="2819" max="2819" width="10.625" customWidth="1"/>
    <col min="2820" max="2838" width="6.625" customWidth="1"/>
    <col min="2839" max="2840" width="7.125" customWidth="1"/>
    <col min="2841" max="2846" width="6.625" customWidth="1"/>
    <col min="3073" max="3074" width="6.625" customWidth="1"/>
    <col min="3075" max="3075" width="10.625" customWidth="1"/>
    <col min="3076" max="3094" width="6.625" customWidth="1"/>
    <col min="3095" max="3096" width="7.125" customWidth="1"/>
    <col min="3097" max="3102" width="6.625" customWidth="1"/>
    <col min="3329" max="3330" width="6.625" customWidth="1"/>
    <col min="3331" max="3331" width="10.625" customWidth="1"/>
    <col min="3332" max="3350" width="6.625" customWidth="1"/>
    <col min="3351" max="3352" width="7.125" customWidth="1"/>
    <col min="3353" max="3358" width="6.625" customWidth="1"/>
    <col min="3585" max="3586" width="6.625" customWidth="1"/>
    <col min="3587" max="3587" width="10.625" customWidth="1"/>
    <col min="3588" max="3606" width="6.625" customWidth="1"/>
    <col min="3607" max="3608" width="7.125" customWidth="1"/>
    <col min="3609" max="3614" width="6.625" customWidth="1"/>
    <col min="3841" max="3842" width="6.625" customWidth="1"/>
    <col min="3843" max="3843" width="10.625" customWidth="1"/>
    <col min="3844" max="3862" width="6.625" customWidth="1"/>
    <col min="3863" max="3864" width="7.125" customWidth="1"/>
    <col min="3865" max="3870" width="6.625" customWidth="1"/>
    <col min="4097" max="4098" width="6.625" customWidth="1"/>
    <col min="4099" max="4099" width="10.625" customWidth="1"/>
    <col min="4100" max="4118" width="6.625" customWidth="1"/>
    <col min="4119" max="4120" width="7.125" customWidth="1"/>
    <col min="4121" max="4126" width="6.625" customWidth="1"/>
    <col min="4353" max="4354" width="6.625" customWidth="1"/>
    <col min="4355" max="4355" width="10.625" customWidth="1"/>
    <col min="4356" max="4374" width="6.625" customWidth="1"/>
    <col min="4375" max="4376" width="7.125" customWidth="1"/>
    <col min="4377" max="4382" width="6.625" customWidth="1"/>
    <col min="4609" max="4610" width="6.625" customWidth="1"/>
    <col min="4611" max="4611" width="10.625" customWidth="1"/>
    <col min="4612" max="4630" width="6.625" customWidth="1"/>
    <col min="4631" max="4632" width="7.125" customWidth="1"/>
    <col min="4633" max="4638" width="6.625" customWidth="1"/>
    <col min="4865" max="4866" width="6.625" customWidth="1"/>
    <col min="4867" max="4867" width="10.625" customWidth="1"/>
    <col min="4868" max="4886" width="6.625" customWidth="1"/>
    <col min="4887" max="4888" width="7.125" customWidth="1"/>
    <col min="4889" max="4894" width="6.625" customWidth="1"/>
    <col min="5121" max="5122" width="6.625" customWidth="1"/>
    <col min="5123" max="5123" width="10.625" customWidth="1"/>
    <col min="5124" max="5142" width="6.625" customWidth="1"/>
    <col min="5143" max="5144" width="7.125" customWidth="1"/>
    <col min="5145" max="5150" width="6.625" customWidth="1"/>
    <col min="5377" max="5378" width="6.625" customWidth="1"/>
    <col min="5379" max="5379" width="10.625" customWidth="1"/>
    <col min="5380" max="5398" width="6.625" customWidth="1"/>
    <col min="5399" max="5400" width="7.125" customWidth="1"/>
    <col min="5401" max="5406" width="6.625" customWidth="1"/>
    <col min="5633" max="5634" width="6.625" customWidth="1"/>
    <col min="5635" max="5635" width="10.625" customWidth="1"/>
    <col min="5636" max="5654" width="6.625" customWidth="1"/>
    <col min="5655" max="5656" width="7.125" customWidth="1"/>
    <col min="5657" max="5662" width="6.625" customWidth="1"/>
    <col min="5889" max="5890" width="6.625" customWidth="1"/>
    <col min="5891" max="5891" width="10.625" customWidth="1"/>
    <col min="5892" max="5910" width="6.625" customWidth="1"/>
    <col min="5911" max="5912" width="7.125" customWidth="1"/>
    <col min="5913" max="5918" width="6.625" customWidth="1"/>
    <col min="6145" max="6146" width="6.625" customWidth="1"/>
    <col min="6147" max="6147" width="10.625" customWidth="1"/>
    <col min="6148" max="6166" width="6.625" customWidth="1"/>
    <col min="6167" max="6168" width="7.125" customWidth="1"/>
    <col min="6169" max="6174" width="6.625" customWidth="1"/>
    <col min="6401" max="6402" width="6.625" customWidth="1"/>
    <col min="6403" max="6403" width="10.625" customWidth="1"/>
    <col min="6404" max="6422" width="6.625" customWidth="1"/>
    <col min="6423" max="6424" width="7.125" customWidth="1"/>
    <col min="6425" max="6430" width="6.625" customWidth="1"/>
    <col min="6657" max="6658" width="6.625" customWidth="1"/>
    <col min="6659" max="6659" width="10.625" customWidth="1"/>
    <col min="6660" max="6678" width="6.625" customWidth="1"/>
    <col min="6679" max="6680" width="7.125" customWidth="1"/>
    <col min="6681" max="6686" width="6.625" customWidth="1"/>
    <col min="6913" max="6914" width="6.625" customWidth="1"/>
    <col min="6915" max="6915" width="10.625" customWidth="1"/>
    <col min="6916" max="6934" width="6.625" customWidth="1"/>
    <col min="6935" max="6936" width="7.125" customWidth="1"/>
    <col min="6937" max="6942" width="6.625" customWidth="1"/>
    <col min="7169" max="7170" width="6.625" customWidth="1"/>
    <col min="7171" max="7171" width="10.625" customWidth="1"/>
    <col min="7172" max="7190" width="6.625" customWidth="1"/>
    <col min="7191" max="7192" width="7.125" customWidth="1"/>
    <col min="7193" max="7198" width="6.625" customWidth="1"/>
    <col min="7425" max="7426" width="6.625" customWidth="1"/>
    <col min="7427" max="7427" width="10.625" customWidth="1"/>
    <col min="7428" max="7446" width="6.625" customWidth="1"/>
    <col min="7447" max="7448" width="7.125" customWidth="1"/>
    <col min="7449" max="7454" width="6.625" customWidth="1"/>
    <col min="7681" max="7682" width="6.625" customWidth="1"/>
    <col min="7683" max="7683" width="10.625" customWidth="1"/>
    <col min="7684" max="7702" width="6.625" customWidth="1"/>
    <col min="7703" max="7704" width="7.125" customWidth="1"/>
    <col min="7705" max="7710" width="6.625" customWidth="1"/>
    <col min="7937" max="7938" width="6.625" customWidth="1"/>
    <col min="7939" max="7939" width="10.625" customWidth="1"/>
    <col min="7940" max="7958" width="6.625" customWidth="1"/>
    <col min="7959" max="7960" width="7.125" customWidth="1"/>
    <col min="7961" max="7966" width="6.625" customWidth="1"/>
    <col min="8193" max="8194" width="6.625" customWidth="1"/>
    <col min="8195" max="8195" width="10.625" customWidth="1"/>
    <col min="8196" max="8214" width="6.625" customWidth="1"/>
    <col min="8215" max="8216" width="7.125" customWidth="1"/>
    <col min="8217" max="8222" width="6.625" customWidth="1"/>
    <col min="8449" max="8450" width="6.625" customWidth="1"/>
    <col min="8451" max="8451" width="10.625" customWidth="1"/>
    <col min="8452" max="8470" width="6.625" customWidth="1"/>
    <col min="8471" max="8472" width="7.125" customWidth="1"/>
    <col min="8473" max="8478" width="6.625" customWidth="1"/>
    <col min="8705" max="8706" width="6.625" customWidth="1"/>
    <col min="8707" max="8707" width="10.625" customWidth="1"/>
    <col min="8708" max="8726" width="6.625" customWidth="1"/>
    <col min="8727" max="8728" width="7.125" customWidth="1"/>
    <col min="8729" max="8734" width="6.625" customWidth="1"/>
    <col min="8961" max="8962" width="6.625" customWidth="1"/>
    <col min="8963" max="8963" width="10.625" customWidth="1"/>
    <col min="8964" max="8982" width="6.625" customWidth="1"/>
    <col min="8983" max="8984" width="7.125" customWidth="1"/>
    <col min="8985" max="8990" width="6.625" customWidth="1"/>
    <col min="9217" max="9218" width="6.625" customWidth="1"/>
    <col min="9219" max="9219" width="10.625" customWidth="1"/>
    <col min="9220" max="9238" width="6.625" customWidth="1"/>
    <col min="9239" max="9240" width="7.125" customWidth="1"/>
    <col min="9241" max="9246" width="6.625" customWidth="1"/>
    <col min="9473" max="9474" width="6.625" customWidth="1"/>
    <col min="9475" max="9475" width="10.625" customWidth="1"/>
    <col min="9476" max="9494" width="6.625" customWidth="1"/>
    <col min="9495" max="9496" width="7.125" customWidth="1"/>
    <col min="9497" max="9502" width="6.625" customWidth="1"/>
    <col min="9729" max="9730" width="6.625" customWidth="1"/>
    <col min="9731" max="9731" width="10.625" customWidth="1"/>
    <col min="9732" max="9750" width="6.625" customWidth="1"/>
    <col min="9751" max="9752" width="7.125" customWidth="1"/>
    <col min="9753" max="9758" width="6.625" customWidth="1"/>
    <col min="9985" max="9986" width="6.625" customWidth="1"/>
    <col min="9987" max="9987" width="10.625" customWidth="1"/>
    <col min="9988" max="10006" width="6.625" customWidth="1"/>
    <col min="10007" max="10008" width="7.125" customWidth="1"/>
    <col min="10009" max="10014" width="6.625" customWidth="1"/>
    <col min="10241" max="10242" width="6.625" customWidth="1"/>
    <col min="10243" max="10243" width="10.625" customWidth="1"/>
    <col min="10244" max="10262" width="6.625" customWidth="1"/>
    <col min="10263" max="10264" width="7.125" customWidth="1"/>
    <col min="10265" max="10270" width="6.625" customWidth="1"/>
    <col min="10497" max="10498" width="6.625" customWidth="1"/>
    <col min="10499" max="10499" width="10.625" customWidth="1"/>
    <col min="10500" max="10518" width="6.625" customWidth="1"/>
    <col min="10519" max="10520" width="7.125" customWidth="1"/>
    <col min="10521" max="10526" width="6.625" customWidth="1"/>
    <col min="10753" max="10754" width="6.625" customWidth="1"/>
    <col min="10755" max="10755" width="10.625" customWidth="1"/>
    <col min="10756" max="10774" width="6.625" customWidth="1"/>
    <col min="10775" max="10776" width="7.125" customWidth="1"/>
    <col min="10777" max="10782" width="6.625" customWidth="1"/>
    <col min="11009" max="11010" width="6.625" customWidth="1"/>
    <col min="11011" max="11011" width="10.625" customWidth="1"/>
    <col min="11012" max="11030" width="6.625" customWidth="1"/>
    <col min="11031" max="11032" width="7.125" customWidth="1"/>
    <col min="11033" max="11038" width="6.625" customWidth="1"/>
    <col min="11265" max="11266" width="6.625" customWidth="1"/>
    <col min="11267" max="11267" width="10.625" customWidth="1"/>
    <col min="11268" max="11286" width="6.625" customWidth="1"/>
    <col min="11287" max="11288" width="7.125" customWidth="1"/>
    <col min="11289" max="11294" width="6.625" customWidth="1"/>
    <col min="11521" max="11522" width="6.625" customWidth="1"/>
    <col min="11523" max="11523" width="10.625" customWidth="1"/>
    <col min="11524" max="11542" width="6.625" customWidth="1"/>
    <col min="11543" max="11544" width="7.125" customWidth="1"/>
    <col min="11545" max="11550" width="6.625" customWidth="1"/>
    <col min="11777" max="11778" width="6.625" customWidth="1"/>
    <col min="11779" max="11779" width="10.625" customWidth="1"/>
    <col min="11780" max="11798" width="6.625" customWidth="1"/>
    <col min="11799" max="11800" width="7.125" customWidth="1"/>
    <col min="11801" max="11806" width="6.625" customWidth="1"/>
    <col min="12033" max="12034" width="6.625" customWidth="1"/>
    <col min="12035" max="12035" width="10.625" customWidth="1"/>
    <col min="12036" max="12054" width="6.625" customWidth="1"/>
    <col min="12055" max="12056" width="7.125" customWidth="1"/>
    <col min="12057" max="12062" width="6.625" customWidth="1"/>
    <col min="12289" max="12290" width="6.625" customWidth="1"/>
    <col min="12291" max="12291" width="10.625" customWidth="1"/>
    <col min="12292" max="12310" width="6.625" customWidth="1"/>
    <col min="12311" max="12312" width="7.125" customWidth="1"/>
    <col min="12313" max="12318" width="6.625" customWidth="1"/>
    <col min="12545" max="12546" width="6.625" customWidth="1"/>
    <col min="12547" max="12547" width="10.625" customWidth="1"/>
    <col min="12548" max="12566" width="6.625" customWidth="1"/>
    <col min="12567" max="12568" width="7.125" customWidth="1"/>
    <col min="12569" max="12574" width="6.625" customWidth="1"/>
    <col min="12801" max="12802" width="6.625" customWidth="1"/>
    <col min="12803" max="12803" width="10.625" customWidth="1"/>
    <col min="12804" max="12822" width="6.625" customWidth="1"/>
    <col min="12823" max="12824" width="7.125" customWidth="1"/>
    <col min="12825" max="12830" width="6.625" customWidth="1"/>
    <col min="13057" max="13058" width="6.625" customWidth="1"/>
    <col min="13059" max="13059" width="10.625" customWidth="1"/>
    <col min="13060" max="13078" width="6.625" customWidth="1"/>
    <col min="13079" max="13080" width="7.125" customWidth="1"/>
    <col min="13081" max="13086" width="6.625" customWidth="1"/>
    <col min="13313" max="13314" width="6.625" customWidth="1"/>
    <col min="13315" max="13315" width="10.625" customWidth="1"/>
    <col min="13316" max="13334" width="6.625" customWidth="1"/>
    <col min="13335" max="13336" width="7.125" customWidth="1"/>
    <col min="13337" max="13342" width="6.625" customWidth="1"/>
    <col min="13569" max="13570" width="6.625" customWidth="1"/>
    <col min="13571" max="13571" width="10.625" customWidth="1"/>
    <col min="13572" max="13590" width="6.625" customWidth="1"/>
    <col min="13591" max="13592" width="7.125" customWidth="1"/>
    <col min="13593" max="13598" width="6.625" customWidth="1"/>
    <col min="13825" max="13826" width="6.625" customWidth="1"/>
    <col min="13827" max="13827" width="10.625" customWidth="1"/>
    <col min="13828" max="13846" width="6.625" customWidth="1"/>
    <col min="13847" max="13848" width="7.125" customWidth="1"/>
    <col min="13849" max="13854" width="6.625" customWidth="1"/>
    <col min="14081" max="14082" width="6.625" customWidth="1"/>
    <col min="14083" max="14083" width="10.625" customWidth="1"/>
    <col min="14084" max="14102" width="6.625" customWidth="1"/>
    <col min="14103" max="14104" width="7.125" customWidth="1"/>
    <col min="14105" max="14110" width="6.625" customWidth="1"/>
    <col min="14337" max="14338" width="6.625" customWidth="1"/>
    <col min="14339" max="14339" width="10.625" customWidth="1"/>
    <col min="14340" max="14358" width="6.625" customWidth="1"/>
    <col min="14359" max="14360" width="7.125" customWidth="1"/>
    <col min="14361" max="14366" width="6.625" customWidth="1"/>
    <col min="14593" max="14594" width="6.625" customWidth="1"/>
    <col min="14595" max="14595" width="10.625" customWidth="1"/>
    <col min="14596" max="14614" width="6.625" customWidth="1"/>
    <col min="14615" max="14616" width="7.125" customWidth="1"/>
    <col min="14617" max="14622" width="6.625" customWidth="1"/>
    <col min="14849" max="14850" width="6.625" customWidth="1"/>
    <col min="14851" max="14851" width="10.625" customWidth="1"/>
    <col min="14852" max="14870" width="6.625" customWidth="1"/>
    <col min="14871" max="14872" width="7.125" customWidth="1"/>
    <col min="14873" max="14878" width="6.625" customWidth="1"/>
    <col min="15105" max="15106" width="6.625" customWidth="1"/>
    <col min="15107" max="15107" width="10.625" customWidth="1"/>
    <col min="15108" max="15126" width="6.625" customWidth="1"/>
    <col min="15127" max="15128" width="7.125" customWidth="1"/>
    <col min="15129" max="15134" width="6.625" customWidth="1"/>
    <col min="15361" max="15362" width="6.625" customWidth="1"/>
    <col min="15363" max="15363" width="10.625" customWidth="1"/>
    <col min="15364" max="15382" width="6.625" customWidth="1"/>
    <col min="15383" max="15384" width="7.125" customWidth="1"/>
    <col min="15385" max="15390" width="6.625" customWidth="1"/>
    <col min="15617" max="15618" width="6.625" customWidth="1"/>
    <col min="15619" max="15619" width="10.625" customWidth="1"/>
    <col min="15620" max="15638" width="6.625" customWidth="1"/>
    <col min="15639" max="15640" width="7.125" customWidth="1"/>
    <col min="15641" max="15646" width="6.625" customWidth="1"/>
    <col min="15873" max="15874" width="6.625" customWidth="1"/>
    <col min="15875" max="15875" width="10.625" customWidth="1"/>
    <col min="15876" max="15894" width="6.625" customWidth="1"/>
    <col min="15895" max="15896" width="7.125" customWidth="1"/>
    <col min="15897" max="15902" width="6.625" customWidth="1"/>
    <col min="16129" max="16130" width="6.625" customWidth="1"/>
    <col min="16131" max="16131" width="10.625" customWidth="1"/>
    <col min="16132" max="16150" width="6.625" customWidth="1"/>
    <col min="16151" max="16152" width="7.125" customWidth="1"/>
    <col min="16153" max="16158" width="6.625" customWidth="1"/>
  </cols>
  <sheetData>
    <row r="1" spans="1:35" ht="16.5" customHeight="1">
      <c r="A1" s="223" t="s">
        <v>232</v>
      </c>
      <c r="B1" s="226" t="s">
        <v>233</v>
      </c>
      <c r="C1" s="229" t="s">
        <v>30</v>
      </c>
      <c r="D1" s="232" t="s">
        <v>20</v>
      </c>
      <c r="E1" s="233"/>
      <c r="F1" s="233"/>
      <c r="G1" s="233"/>
      <c r="H1" s="234"/>
      <c r="I1" s="232" t="s">
        <v>21</v>
      </c>
      <c r="J1" s="233"/>
      <c r="K1" s="233"/>
      <c r="L1" s="233"/>
      <c r="M1" s="234"/>
      <c r="N1" s="232" t="s">
        <v>22</v>
      </c>
      <c r="O1" s="233"/>
      <c r="P1" s="234"/>
      <c r="Q1" s="232" t="s">
        <v>234</v>
      </c>
      <c r="R1" s="233"/>
      <c r="S1" s="234"/>
      <c r="T1" s="238" t="s">
        <v>235</v>
      </c>
      <c r="U1" s="239"/>
      <c r="V1" s="239"/>
      <c r="W1" s="239"/>
      <c r="X1" s="239"/>
      <c r="Y1" s="239"/>
      <c r="Z1" s="239"/>
      <c r="AA1" s="240"/>
    </row>
    <row r="2" spans="1:35">
      <c r="A2" s="224"/>
      <c r="B2" s="227"/>
      <c r="C2" s="230"/>
      <c r="D2" s="235" t="s">
        <v>8</v>
      </c>
      <c r="E2" s="236" t="s">
        <v>236</v>
      </c>
      <c r="F2" s="236" t="s">
        <v>244</v>
      </c>
      <c r="G2" s="236" t="s">
        <v>245</v>
      </c>
      <c r="H2" s="237" t="s">
        <v>31</v>
      </c>
      <c r="I2" s="235" t="s">
        <v>8</v>
      </c>
      <c r="J2" s="236" t="s">
        <v>9</v>
      </c>
      <c r="K2" s="236" t="s">
        <v>26</v>
      </c>
      <c r="L2" s="236" t="s">
        <v>27</v>
      </c>
      <c r="M2" s="237" t="s">
        <v>31</v>
      </c>
      <c r="N2" s="235" t="s">
        <v>26</v>
      </c>
      <c r="O2" s="236" t="s">
        <v>27</v>
      </c>
      <c r="P2" s="237" t="s">
        <v>31</v>
      </c>
      <c r="Q2" s="235" t="s">
        <v>26</v>
      </c>
      <c r="R2" s="236" t="s">
        <v>27</v>
      </c>
      <c r="S2" s="237" t="s">
        <v>31</v>
      </c>
      <c r="T2" s="244" t="s">
        <v>11</v>
      </c>
      <c r="U2" s="246" t="s">
        <v>15</v>
      </c>
      <c r="V2" s="241" t="s">
        <v>32</v>
      </c>
      <c r="W2" s="242"/>
      <c r="X2" s="243"/>
      <c r="Y2" s="244" t="s">
        <v>33</v>
      </c>
      <c r="Z2" s="242"/>
      <c r="AA2" s="243"/>
    </row>
    <row r="3" spans="1:35" ht="17.100000000000001" customHeight="1" thickBot="1">
      <c r="A3" s="225"/>
      <c r="B3" s="228"/>
      <c r="C3" s="231"/>
      <c r="D3" s="225"/>
      <c r="E3" s="228"/>
      <c r="F3" s="228"/>
      <c r="G3" s="228"/>
      <c r="H3" s="231"/>
      <c r="I3" s="225"/>
      <c r="J3" s="228"/>
      <c r="K3" s="228"/>
      <c r="L3" s="228"/>
      <c r="M3" s="231"/>
      <c r="N3" s="225"/>
      <c r="O3" s="228"/>
      <c r="P3" s="231"/>
      <c r="Q3" s="225"/>
      <c r="R3" s="228"/>
      <c r="S3" s="231"/>
      <c r="T3" s="245"/>
      <c r="U3" s="247"/>
      <c r="V3" s="9" t="s">
        <v>12</v>
      </c>
      <c r="W3" s="10" t="s">
        <v>34</v>
      </c>
      <c r="X3" s="11" t="s">
        <v>35</v>
      </c>
      <c r="Y3" s="12" t="s">
        <v>12</v>
      </c>
      <c r="Z3" s="10" t="s">
        <v>34</v>
      </c>
      <c r="AA3" s="11" t="s">
        <v>35</v>
      </c>
      <c r="AB3" s="165"/>
      <c r="AC3" s="165"/>
      <c r="AD3" s="165"/>
      <c r="AE3" s="165"/>
      <c r="AF3" s="165"/>
      <c r="AG3" s="165"/>
      <c r="AH3" s="165"/>
      <c r="AI3" s="165"/>
    </row>
    <row r="4" spans="1:35" ht="17.100000000000001" customHeight="1">
      <c r="A4" s="107" t="s">
        <v>1</v>
      </c>
      <c r="B4" s="14" t="s">
        <v>201</v>
      </c>
      <c r="C4" s="108" t="s">
        <v>338</v>
      </c>
      <c r="D4" s="109">
        <v>72</v>
      </c>
      <c r="E4" s="110">
        <v>30</v>
      </c>
      <c r="F4" s="110">
        <v>66</v>
      </c>
      <c r="G4" s="111">
        <v>13</v>
      </c>
      <c r="H4" s="112">
        <v>2</v>
      </c>
      <c r="I4" s="109">
        <v>37</v>
      </c>
      <c r="J4" s="110">
        <v>10.5</v>
      </c>
      <c r="K4" s="17">
        <v>47.5</v>
      </c>
      <c r="L4" s="111">
        <v>8</v>
      </c>
      <c r="M4" s="112">
        <v>6</v>
      </c>
      <c r="N4" s="109">
        <v>55</v>
      </c>
      <c r="O4" s="111">
        <v>9</v>
      </c>
      <c r="P4" s="111">
        <v>2</v>
      </c>
      <c r="Q4" s="109">
        <v>86.4</v>
      </c>
      <c r="R4" s="111">
        <v>12</v>
      </c>
      <c r="S4" s="111">
        <v>2</v>
      </c>
      <c r="T4" s="109">
        <v>254.9</v>
      </c>
      <c r="U4" s="112">
        <v>42</v>
      </c>
      <c r="V4" s="113">
        <v>1</v>
      </c>
      <c r="W4" s="111">
        <v>2</v>
      </c>
      <c r="X4" s="114">
        <v>5163</v>
      </c>
      <c r="Y4" s="115">
        <v>1</v>
      </c>
      <c r="Z4" s="111">
        <v>2</v>
      </c>
      <c r="AA4" s="112">
        <v>5569</v>
      </c>
      <c r="AB4" s="165"/>
      <c r="AC4" s="165"/>
      <c r="AD4" s="165"/>
      <c r="AE4" s="165"/>
      <c r="AF4" s="165"/>
      <c r="AG4" s="165"/>
      <c r="AH4" s="165"/>
      <c r="AI4" s="165"/>
    </row>
    <row r="5" spans="1:35" ht="17.100000000000001" customHeight="1">
      <c r="A5" s="107" t="s">
        <v>1</v>
      </c>
      <c r="B5" s="14" t="s">
        <v>40</v>
      </c>
      <c r="C5" s="108" t="s">
        <v>339</v>
      </c>
      <c r="D5" s="109">
        <v>72</v>
      </c>
      <c r="E5" s="110">
        <v>26</v>
      </c>
      <c r="F5" s="110">
        <v>62</v>
      </c>
      <c r="G5" s="111">
        <v>12</v>
      </c>
      <c r="H5" s="112">
        <v>9</v>
      </c>
      <c r="I5" s="109">
        <v>54</v>
      </c>
      <c r="J5" s="110">
        <v>10</v>
      </c>
      <c r="K5" s="17">
        <v>64</v>
      </c>
      <c r="L5" s="111">
        <v>11</v>
      </c>
      <c r="M5" s="112">
        <v>1</v>
      </c>
      <c r="N5" s="109">
        <v>30</v>
      </c>
      <c r="O5" s="111">
        <v>5</v>
      </c>
      <c r="P5" s="111">
        <v>23</v>
      </c>
      <c r="Q5" s="109">
        <v>98.27</v>
      </c>
      <c r="R5" s="111">
        <v>14</v>
      </c>
      <c r="S5" s="111">
        <v>1</v>
      </c>
      <c r="T5" s="109">
        <v>254.27</v>
      </c>
      <c r="U5" s="112">
        <v>42</v>
      </c>
      <c r="V5" s="113">
        <v>2</v>
      </c>
      <c r="W5" s="111">
        <v>3</v>
      </c>
      <c r="X5" s="114">
        <v>5238</v>
      </c>
      <c r="Y5" s="115">
        <v>2</v>
      </c>
      <c r="Z5" s="111">
        <v>3</v>
      </c>
      <c r="AA5" s="112">
        <v>5588</v>
      </c>
      <c r="AB5" s="165"/>
      <c r="AC5" s="165"/>
      <c r="AD5" s="165"/>
      <c r="AE5" s="165"/>
      <c r="AF5" s="165"/>
      <c r="AG5" s="165"/>
      <c r="AH5" s="165"/>
      <c r="AI5" s="165"/>
    </row>
    <row r="6" spans="1:35" ht="17.100000000000001" customHeight="1">
      <c r="A6" s="107" t="s">
        <v>1</v>
      </c>
      <c r="B6" s="14" t="s">
        <v>230</v>
      </c>
      <c r="C6" s="108" t="s">
        <v>340</v>
      </c>
      <c r="D6" s="109">
        <v>78</v>
      </c>
      <c r="E6" s="110">
        <v>32</v>
      </c>
      <c r="F6" s="110">
        <v>71</v>
      </c>
      <c r="G6" s="111">
        <v>14</v>
      </c>
      <c r="H6" s="112">
        <v>1</v>
      </c>
      <c r="I6" s="109">
        <v>43</v>
      </c>
      <c r="J6" s="110">
        <v>10</v>
      </c>
      <c r="K6" s="17">
        <v>53</v>
      </c>
      <c r="L6" s="111">
        <v>9</v>
      </c>
      <c r="M6" s="112">
        <v>4</v>
      </c>
      <c r="N6" s="109">
        <v>51</v>
      </c>
      <c r="O6" s="111">
        <v>9</v>
      </c>
      <c r="P6" s="111">
        <v>5</v>
      </c>
      <c r="Q6" s="109">
        <v>72.8</v>
      </c>
      <c r="R6" s="111">
        <v>10</v>
      </c>
      <c r="S6" s="111">
        <v>7</v>
      </c>
      <c r="T6" s="109">
        <v>247.8</v>
      </c>
      <c r="U6" s="112">
        <v>42</v>
      </c>
      <c r="V6" s="113">
        <v>3</v>
      </c>
      <c r="W6" s="111">
        <v>4</v>
      </c>
      <c r="X6" s="114">
        <v>5963</v>
      </c>
      <c r="Y6" s="115">
        <v>3</v>
      </c>
      <c r="Z6" s="111">
        <v>4</v>
      </c>
      <c r="AA6" s="112">
        <v>5932</v>
      </c>
      <c r="AB6" s="165"/>
      <c r="AC6" s="165"/>
      <c r="AD6" s="165"/>
      <c r="AE6" s="165"/>
      <c r="AF6" s="165"/>
      <c r="AG6" s="165"/>
      <c r="AH6" s="165"/>
      <c r="AI6" s="165"/>
    </row>
    <row r="7" spans="1:35" ht="17.100000000000001" customHeight="1">
      <c r="A7" s="107" t="s">
        <v>1</v>
      </c>
      <c r="B7" s="14" t="s">
        <v>55</v>
      </c>
      <c r="C7" s="108" t="s">
        <v>356</v>
      </c>
      <c r="D7" s="109">
        <v>62</v>
      </c>
      <c r="E7" s="110">
        <v>31</v>
      </c>
      <c r="F7" s="110">
        <v>62</v>
      </c>
      <c r="G7" s="111">
        <v>12</v>
      </c>
      <c r="H7" s="112">
        <v>9</v>
      </c>
      <c r="I7" s="109">
        <v>46</v>
      </c>
      <c r="J7" s="110">
        <v>10</v>
      </c>
      <c r="K7" s="17">
        <v>56</v>
      </c>
      <c r="L7" s="111">
        <v>10</v>
      </c>
      <c r="M7" s="112">
        <v>2</v>
      </c>
      <c r="N7" s="109">
        <v>35</v>
      </c>
      <c r="O7" s="111">
        <v>6</v>
      </c>
      <c r="P7" s="111">
        <v>16</v>
      </c>
      <c r="Q7" s="109">
        <v>75.2</v>
      </c>
      <c r="R7" s="111">
        <v>11</v>
      </c>
      <c r="S7" s="111">
        <v>4</v>
      </c>
      <c r="T7" s="109">
        <v>228.2</v>
      </c>
      <c r="U7" s="112">
        <v>39</v>
      </c>
      <c r="V7" s="113">
        <v>4</v>
      </c>
      <c r="W7" s="111">
        <v>6</v>
      </c>
      <c r="X7" s="114">
        <v>8372</v>
      </c>
      <c r="Y7" s="115">
        <v>4</v>
      </c>
      <c r="Z7" s="111">
        <v>6</v>
      </c>
      <c r="AA7" s="112">
        <v>8300</v>
      </c>
      <c r="AB7" s="165"/>
      <c r="AC7" s="165"/>
      <c r="AD7" s="165"/>
      <c r="AE7" s="165"/>
      <c r="AF7" s="165"/>
      <c r="AG7" s="165"/>
      <c r="AH7" s="165"/>
      <c r="AI7" s="165"/>
    </row>
    <row r="8" spans="1:35" ht="17.100000000000001" customHeight="1" thickBot="1">
      <c r="A8" s="116" t="s">
        <v>1</v>
      </c>
      <c r="B8" s="25" t="s">
        <v>42</v>
      </c>
      <c r="C8" s="117" t="s">
        <v>357</v>
      </c>
      <c r="D8" s="118">
        <v>61.2</v>
      </c>
      <c r="E8" s="119">
        <v>30</v>
      </c>
      <c r="F8" s="119">
        <v>60.6</v>
      </c>
      <c r="G8" s="120">
        <v>12</v>
      </c>
      <c r="H8" s="121">
        <v>11</v>
      </c>
      <c r="I8" s="118">
        <v>19</v>
      </c>
      <c r="J8" s="119">
        <v>5.5</v>
      </c>
      <c r="K8" s="28">
        <v>24.5</v>
      </c>
      <c r="L8" s="120">
        <v>5</v>
      </c>
      <c r="M8" s="121">
        <v>30</v>
      </c>
      <c r="N8" s="118">
        <v>64</v>
      </c>
      <c r="O8" s="120">
        <v>11</v>
      </c>
      <c r="P8" s="120">
        <v>1</v>
      </c>
      <c r="Q8" s="118">
        <v>72.400000000000006</v>
      </c>
      <c r="R8" s="120">
        <v>10</v>
      </c>
      <c r="S8" s="120">
        <v>8</v>
      </c>
      <c r="T8" s="118">
        <v>221.5</v>
      </c>
      <c r="U8" s="121">
        <v>38</v>
      </c>
      <c r="V8" s="122">
        <v>6</v>
      </c>
      <c r="W8" s="120">
        <v>11</v>
      </c>
      <c r="X8" s="123">
        <v>9330</v>
      </c>
      <c r="Y8" s="124">
        <v>5</v>
      </c>
      <c r="Z8" s="120">
        <v>10</v>
      </c>
      <c r="AA8" s="121">
        <v>9240</v>
      </c>
      <c r="AB8" s="165"/>
      <c r="AC8" s="165"/>
      <c r="AD8" s="165"/>
      <c r="AE8" s="165"/>
      <c r="AF8" s="165"/>
      <c r="AG8" s="165"/>
      <c r="AH8" s="165"/>
      <c r="AI8" s="165"/>
    </row>
    <row r="9" spans="1:35" ht="17.100000000000001" customHeight="1">
      <c r="A9" s="107" t="s">
        <v>1</v>
      </c>
      <c r="B9" s="14" t="s">
        <v>52</v>
      </c>
      <c r="C9" s="108" t="s">
        <v>358</v>
      </c>
      <c r="D9" s="109">
        <v>62.8</v>
      </c>
      <c r="E9" s="110">
        <v>32</v>
      </c>
      <c r="F9" s="110">
        <v>63.4</v>
      </c>
      <c r="G9" s="111">
        <v>12</v>
      </c>
      <c r="H9" s="112">
        <v>8</v>
      </c>
      <c r="I9" s="109">
        <v>32</v>
      </c>
      <c r="J9" s="110">
        <v>9</v>
      </c>
      <c r="K9" s="17">
        <v>41</v>
      </c>
      <c r="L9" s="111">
        <v>7</v>
      </c>
      <c r="M9" s="112">
        <v>14</v>
      </c>
      <c r="N9" s="109">
        <v>50</v>
      </c>
      <c r="O9" s="111">
        <v>8</v>
      </c>
      <c r="P9" s="111">
        <v>6</v>
      </c>
      <c r="Q9" s="109">
        <v>70.27</v>
      </c>
      <c r="R9" s="111">
        <v>10</v>
      </c>
      <c r="S9" s="111">
        <v>10</v>
      </c>
      <c r="T9" s="109">
        <v>224.67</v>
      </c>
      <c r="U9" s="112">
        <v>37</v>
      </c>
      <c r="V9" s="113">
        <v>5</v>
      </c>
      <c r="W9" s="111">
        <v>8</v>
      </c>
      <c r="X9" s="114">
        <v>8874</v>
      </c>
      <c r="Y9" s="115">
        <v>6</v>
      </c>
      <c r="Z9" s="111">
        <v>11</v>
      </c>
      <c r="AA9" s="112">
        <v>9597</v>
      </c>
      <c r="AB9" s="165"/>
      <c r="AC9" s="165"/>
      <c r="AD9" s="165"/>
      <c r="AE9" s="165"/>
      <c r="AF9" s="165"/>
      <c r="AG9" s="165"/>
      <c r="AH9" s="165"/>
      <c r="AI9" s="165"/>
    </row>
    <row r="10" spans="1:35" ht="17.100000000000001" customHeight="1">
      <c r="A10" s="107" t="s">
        <v>1</v>
      </c>
      <c r="B10" s="14" t="s">
        <v>238</v>
      </c>
      <c r="C10" s="108" t="s">
        <v>359</v>
      </c>
      <c r="D10" s="109">
        <v>58.4</v>
      </c>
      <c r="E10" s="110">
        <v>28</v>
      </c>
      <c r="F10" s="110">
        <v>57.2</v>
      </c>
      <c r="G10" s="111">
        <v>11</v>
      </c>
      <c r="H10" s="112">
        <v>21</v>
      </c>
      <c r="I10" s="109">
        <v>35</v>
      </c>
      <c r="J10" s="110">
        <v>7.5</v>
      </c>
      <c r="K10" s="17">
        <v>42.5</v>
      </c>
      <c r="L10" s="111">
        <v>8</v>
      </c>
      <c r="M10" s="112">
        <v>12</v>
      </c>
      <c r="N10" s="109">
        <v>52</v>
      </c>
      <c r="O10" s="111">
        <v>9</v>
      </c>
      <c r="P10" s="111">
        <v>4</v>
      </c>
      <c r="Q10" s="109">
        <v>60.67</v>
      </c>
      <c r="R10" s="111">
        <v>9</v>
      </c>
      <c r="S10" s="111">
        <v>20</v>
      </c>
      <c r="T10" s="109">
        <v>212.37</v>
      </c>
      <c r="U10" s="112">
        <v>37</v>
      </c>
      <c r="V10" s="113">
        <v>9</v>
      </c>
      <c r="W10" s="111">
        <v>17</v>
      </c>
      <c r="X10" s="114">
        <v>10694</v>
      </c>
      <c r="Y10" s="115">
        <v>7</v>
      </c>
      <c r="Z10" s="111">
        <v>15</v>
      </c>
      <c r="AA10" s="112">
        <v>10360</v>
      </c>
      <c r="AB10" s="165"/>
      <c r="AC10" s="165"/>
      <c r="AD10" s="165"/>
      <c r="AE10" s="165"/>
      <c r="AF10" s="165"/>
      <c r="AG10" s="165"/>
      <c r="AH10" s="165"/>
      <c r="AI10" s="165"/>
    </row>
    <row r="11" spans="1:35" ht="17.100000000000001" customHeight="1">
      <c r="A11" s="107" t="s">
        <v>1</v>
      </c>
      <c r="B11" s="14" t="s">
        <v>48</v>
      </c>
      <c r="C11" s="108" t="s">
        <v>360</v>
      </c>
      <c r="D11" s="109">
        <v>68.400000000000006</v>
      </c>
      <c r="E11" s="110">
        <v>31</v>
      </c>
      <c r="F11" s="110">
        <v>65.2</v>
      </c>
      <c r="G11" s="111">
        <v>13</v>
      </c>
      <c r="H11" s="112">
        <v>6</v>
      </c>
      <c r="I11" s="109">
        <v>37</v>
      </c>
      <c r="J11" s="110">
        <v>9.5</v>
      </c>
      <c r="K11" s="17">
        <v>46.5</v>
      </c>
      <c r="L11" s="111">
        <v>8</v>
      </c>
      <c r="M11" s="112">
        <v>8</v>
      </c>
      <c r="N11" s="109">
        <v>50</v>
      </c>
      <c r="O11" s="111">
        <v>8</v>
      </c>
      <c r="P11" s="111">
        <v>6</v>
      </c>
      <c r="Q11" s="109">
        <v>52.4</v>
      </c>
      <c r="R11" s="111">
        <v>7</v>
      </c>
      <c r="S11" s="111">
        <v>29</v>
      </c>
      <c r="T11" s="109">
        <v>214.1</v>
      </c>
      <c r="U11" s="112">
        <v>36</v>
      </c>
      <c r="V11" s="113">
        <v>7</v>
      </c>
      <c r="W11" s="111">
        <v>15</v>
      </c>
      <c r="X11" s="114">
        <v>10434</v>
      </c>
      <c r="Y11" s="115">
        <v>8</v>
      </c>
      <c r="Z11" s="111">
        <v>16</v>
      </c>
      <c r="AA11" s="112">
        <v>10758</v>
      </c>
      <c r="AB11" s="165"/>
      <c r="AC11" s="165"/>
      <c r="AD11" s="165"/>
      <c r="AE11" s="165"/>
      <c r="AF11" s="165"/>
      <c r="AG11" s="165"/>
      <c r="AH11" s="165"/>
      <c r="AI11" s="165"/>
    </row>
    <row r="12" spans="1:35" ht="17.100000000000001" customHeight="1">
      <c r="A12" s="107" t="s">
        <v>1</v>
      </c>
      <c r="B12" s="14" t="s">
        <v>49</v>
      </c>
      <c r="C12" s="108" t="s">
        <v>361</v>
      </c>
      <c r="D12" s="109">
        <v>52.8</v>
      </c>
      <c r="E12" s="110">
        <v>26</v>
      </c>
      <c r="F12" s="110">
        <v>52.4</v>
      </c>
      <c r="G12" s="111">
        <v>10</v>
      </c>
      <c r="H12" s="112">
        <v>26</v>
      </c>
      <c r="I12" s="109">
        <v>37</v>
      </c>
      <c r="J12" s="110">
        <v>8</v>
      </c>
      <c r="K12" s="17">
        <v>45</v>
      </c>
      <c r="L12" s="111">
        <v>8</v>
      </c>
      <c r="M12" s="112">
        <v>9</v>
      </c>
      <c r="N12" s="109">
        <v>54</v>
      </c>
      <c r="O12" s="111">
        <v>9</v>
      </c>
      <c r="P12" s="111">
        <v>3</v>
      </c>
      <c r="Q12" s="109">
        <v>62</v>
      </c>
      <c r="R12" s="111">
        <v>9</v>
      </c>
      <c r="S12" s="111">
        <v>17</v>
      </c>
      <c r="T12" s="109">
        <v>213.4</v>
      </c>
      <c r="U12" s="112">
        <v>36</v>
      </c>
      <c r="V12" s="113">
        <v>8</v>
      </c>
      <c r="W12" s="111">
        <v>16</v>
      </c>
      <c r="X12" s="114">
        <v>10537</v>
      </c>
      <c r="Y12" s="115">
        <v>9</v>
      </c>
      <c r="Z12" s="111">
        <v>17</v>
      </c>
      <c r="AA12" s="112">
        <v>10798</v>
      </c>
      <c r="AB12" s="165"/>
      <c r="AC12" s="165"/>
      <c r="AD12" s="165"/>
      <c r="AE12" s="165"/>
      <c r="AF12" s="165"/>
      <c r="AG12" s="165"/>
      <c r="AH12" s="165"/>
      <c r="AI12" s="165"/>
    </row>
    <row r="13" spans="1:35" ht="17.100000000000001" customHeight="1" thickBot="1">
      <c r="A13" s="116" t="s">
        <v>1</v>
      </c>
      <c r="B13" s="25" t="s">
        <v>239</v>
      </c>
      <c r="C13" s="117" t="s">
        <v>362</v>
      </c>
      <c r="D13" s="118">
        <v>72</v>
      </c>
      <c r="E13" s="119">
        <v>29</v>
      </c>
      <c r="F13" s="119">
        <v>65</v>
      </c>
      <c r="G13" s="120">
        <v>13</v>
      </c>
      <c r="H13" s="121">
        <v>7</v>
      </c>
      <c r="I13" s="118">
        <v>37</v>
      </c>
      <c r="J13" s="119">
        <v>8</v>
      </c>
      <c r="K13" s="28">
        <v>45</v>
      </c>
      <c r="L13" s="120">
        <v>8</v>
      </c>
      <c r="M13" s="121">
        <v>9</v>
      </c>
      <c r="N13" s="118">
        <v>36</v>
      </c>
      <c r="O13" s="120">
        <v>6</v>
      </c>
      <c r="P13" s="120">
        <v>14</v>
      </c>
      <c r="Q13" s="118">
        <v>60.8</v>
      </c>
      <c r="R13" s="120">
        <v>9</v>
      </c>
      <c r="S13" s="120">
        <v>18</v>
      </c>
      <c r="T13" s="118">
        <v>206.8</v>
      </c>
      <c r="U13" s="121">
        <v>36</v>
      </c>
      <c r="V13" s="122">
        <v>11</v>
      </c>
      <c r="W13" s="120">
        <v>20</v>
      </c>
      <c r="X13" s="123">
        <v>11626</v>
      </c>
      <c r="Y13" s="124">
        <v>10</v>
      </c>
      <c r="Z13" s="120">
        <v>19</v>
      </c>
      <c r="AA13" s="121">
        <v>11334</v>
      </c>
      <c r="AB13" s="165"/>
      <c r="AC13" s="165"/>
      <c r="AD13" s="165"/>
      <c r="AE13" s="165"/>
      <c r="AF13" s="165"/>
      <c r="AG13" s="165"/>
      <c r="AH13" s="165"/>
      <c r="AI13" s="165"/>
    </row>
    <row r="14" spans="1:35" ht="17.100000000000001" customHeight="1">
      <c r="A14" s="107" t="s">
        <v>1</v>
      </c>
      <c r="B14" s="14" t="s">
        <v>36</v>
      </c>
      <c r="C14" s="108" t="s">
        <v>363</v>
      </c>
      <c r="D14" s="109">
        <v>54</v>
      </c>
      <c r="E14" s="110">
        <v>30</v>
      </c>
      <c r="F14" s="110">
        <v>57</v>
      </c>
      <c r="G14" s="111">
        <v>11</v>
      </c>
      <c r="H14" s="112">
        <v>22</v>
      </c>
      <c r="I14" s="109">
        <v>33</v>
      </c>
      <c r="J14" s="110">
        <v>5</v>
      </c>
      <c r="K14" s="17">
        <v>38</v>
      </c>
      <c r="L14" s="111">
        <v>7</v>
      </c>
      <c r="M14" s="112">
        <v>16</v>
      </c>
      <c r="N14" s="109">
        <v>44</v>
      </c>
      <c r="O14" s="111">
        <v>7</v>
      </c>
      <c r="P14" s="111">
        <v>9</v>
      </c>
      <c r="Q14" s="109">
        <v>73.2</v>
      </c>
      <c r="R14" s="111">
        <v>10</v>
      </c>
      <c r="S14" s="111">
        <v>6</v>
      </c>
      <c r="T14" s="109">
        <v>212.2</v>
      </c>
      <c r="U14" s="112">
        <v>35</v>
      </c>
      <c r="V14" s="113">
        <v>10</v>
      </c>
      <c r="W14" s="111">
        <v>18</v>
      </c>
      <c r="X14" s="114">
        <v>10713</v>
      </c>
      <c r="Y14" s="115">
        <v>11</v>
      </c>
      <c r="Z14" s="111">
        <v>20</v>
      </c>
      <c r="AA14" s="112">
        <v>11607</v>
      </c>
      <c r="AB14" s="165"/>
      <c r="AC14" s="165"/>
      <c r="AD14" s="165"/>
      <c r="AE14" s="165"/>
      <c r="AF14" s="165"/>
      <c r="AG14" s="165"/>
      <c r="AH14" s="165"/>
      <c r="AI14" s="165"/>
    </row>
    <row r="15" spans="1:35" ht="17.100000000000001" customHeight="1">
      <c r="A15" s="107" t="s">
        <v>1</v>
      </c>
      <c r="B15" s="14" t="s">
        <v>44</v>
      </c>
      <c r="C15" s="108" t="s">
        <v>364</v>
      </c>
      <c r="D15" s="109">
        <v>60.4</v>
      </c>
      <c r="E15" s="110">
        <v>29</v>
      </c>
      <c r="F15" s="110">
        <v>59.2</v>
      </c>
      <c r="G15" s="111">
        <v>12</v>
      </c>
      <c r="H15" s="112">
        <v>15</v>
      </c>
      <c r="I15" s="109">
        <v>33</v>
      </c>
      <c r="J15" s="110">
        <v>10.5</v>
      </c>
      <c r="K15" s="17">
        <v>43.5</v>
      </c>
      <c r="L15" s="111">
        <v>8</v>
      </c>
      <c r="M15" s="112">
        <v>11</v>
      </c>
      <c r="N15" s="109">
        <v>29</v>
      </c>
      <c r="O15" s="111">
        <v>5</v>
      </c>
      <c r="P15" s="111">
        <v>24</v>
      </c>
      <c r="Q15" s="109">
        <v>74.400000000000006</v>
      </c>
      <c r="R15" s="111">
        <v>10</v>
      </c>
      <c r="S15" s="111">
        <v>5</v>
      </c>
      <c r="T15" s="109">
        <v>206.1</v>
      </c>
      <c r="U15" s="112">
        <v>35</v>
      </c>
      <c r="V15" s="113">
        <v>12</v>
      </c>
      <c r="W15" s="111">
        <v>22</v>
      </c>
      <c r="X15" s="114">
        <v>11747</v>
      </c>
      <c r="Y15" s="115">
        <v>12</v>
      </c>
      <c r="Z15" s="111">
        <v>22</v>
      </c>
      <c r="AA15" s="112">
        <v>11918</v>
      </c>
      <c r="AB15" s="165"/>
      <c r="AC15" s="165"/>
      <c r="AD15" s="165"/>
      <c r="AE15" s="165"/>
      <c r="AF15" s="165"/>
      <c r="AG15" s="165"/>
      <c r="AH15" s="165"/>
      <c r="AI15" s="165"/>
    </row>
    <row r="16" spans="1:35" ht="17.100000000000001" customHeight="1">
      <c r="A16" s="107" t="s">
        <v>1</v>
      </c>
      <c r="B16" s="14" t="s">
        <v>43</v>
      </c>
      <c r="C16" s="108" t="s">
        <v>365</v>
      </c>
      <c r="D16" s="109">
        <v>68.8</v>
      </c>
      <c r="E16" s="110">
        <v>25</v>
      </c>
      <c r="F16" s="110">
        <v>59.4</v>
      </c>
      <c r="G16" s="111">
        <v>12</v>
      </c>
      <c r="H16" s="112">
        <v>13</v>
      </c>
      <c r="I16" s="109">
        <v>39</v>
      </c>
      <c r="J16" s="110">
        <v>8.5</v>
      </c>
      <c r="K16" s="17">
        <v>47.5</v>
      </c>
      <c r="L16" s="111">
        <v>8</v>
      </c>
      <c r="M16" s="112">
        <v>6</v>
      </c>
      <c r="N16" s="109">
        <v>32</v>
      </c>
      <c r="O16" s="111">
        <v>6</v>
      </c>
      <c r="P16" s="111">
        <v>19</v>
      </c>
      <c r="Q16" s="109">
        <v>64.8</v>
      </c>
      <c r="R16" s="111">
        <v>9</v>
      </c>
      <c r="S16" s="111">
        <v>14</v>
      </c>
      <c r="T16" s="109">
        <v>203.7</v>
      </c>
      <c r="U16" s="112">
        <v>35</v>
      </c>
      <c r="V16" s="113">
        <v>13</v>
      </c>
      <c r="W16" s="111">
        <v>23</v>
      </c>
      <c r="X16" s="114">
        <v>12124</v>
      </c>
      <c r="Y16" s="115">
        <v>13</v>
      </c>
      <c r="Z16" s="111">
        <v>23</v>
      </c>
      <c r="AA16" s="112">
        <v>12112</v>
      </c>
      <c r="AB16" s="165"/>
      <c r="AC16" s="165"/>
      <c r="AD16" s="165"/>
      <c r="AE16" s="165"/>
      <c r="AF16" s="165"/>
      <c r="AG16" s="165"/>
      <c r="AH16" s="165"/>
      <c r="AI16" s="165"/>
    </row>
    <row r="17" spans="1:35" ht="17.100000000000001" customHeight="1" thickBot="1">
      <c r="A17" s="107" t="s">
        <v>1</v>
      </c>
      <c r="B17" s="14" t="s">
        <v>45</v>
      </c>
      <c r="C17" s="108" t="s">
        <v>366</v>
      </c>
      <c r="D17" s="109">
        <v>53.6</v>
      </c>
      <c r="E17" s="110">
        <v>39</v>
      </c>
      <c r="F17" s="110">
        <v>65.8</v>
      </c>
      <c r="G17" s="111">
        <v>13</v>
      </c>
      <c r="H17" s="112">
        <v>3</v>
      </c>
      <c r="I17" s="109">
        <v>24</v>
      </c>
      <c r="J17" s="110">
        <v>10.5</v>
      </c>
      <c r="K17" s="17">
        <v>34.5</v>
      </c>
      <c r="L17" s="111">
        <v>6</v>
      </c>
      <c r="M17" s="112">
        <v>19</v>
      </c>
      <c r="N17" s="109">
        <v>42</v>
      </c>
      <c r="O17" s="111">
        <v>7</v>
      </c>
      <c r="P17" s="111">
        <v>10</v>
      </c>
      <c r="Q17" s="109">
        <v>60.27</v>
      </c>
      <c r="R17" s="111">
        <v>9</v>
      </c>
      <c r="S17" s="111">
        <v>21</v>
      </c>
      <c r="T17" s="109">
        <v>202.57</v>
      </c>
      <c r="U17" s="112">
        <v>35</v>
      </c>
      <c r="V17" s="113">
        <v>14</v>
      </c>
      <c r="W17" s="111">
        <v>25</v>
      </c>
      <c r="X17" s="114">
        <v>12359</v>
      </c>
      <c r="Y17" s="115">
        <v>14</v>
      </c>
      <c r="Z17" s="111">
        <v>25</v>
      </c>
      <c r="AA17" s="112">
        <v>12234</v>
      </c>
      <c r="AB17" s="165"/>
      <c r="AC17" s="165"/>
      <c r="AD17" s="165"/>
      <c r="AE17" s="165"/>
      <c r="AF17" s="165"/>
      <c r="AG17" s="165"/>
      <c r="AH17" s="165"/>
      <c r="AI17" s="165"/>
    </row>
    <row r="18" spans="1:35">
      <c r="A18" s="155" t="s">
        <v>246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</row>
    <row r="19" spans="1:35" ht="39.75" customHeight="1">
      <c r="A19" s="248" t="s">
        <v>59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</row>
    <row r="20" spans="1:35" ht="16.5" customHeight="1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</row>
    <row r="21" spans="1:35" ht="16.5" customHeight="1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</row>
    <row r="22" spans="1:35" s="165" customFormat="1" ht="21" thickBot="1">
      <c r="A22" s="249" t="s">
        <v>247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01"/>
      <c r="R22" s="201"/>
      <c r="S22" s="201"/>
      <c r="T22" s="201"/>
    </row>
    <row r="23" spans="1:35" s="1" customFormat="1">
      <c r="A23" s="250"/>
      <c r="B23" s="251"/>
      <c r="C23" s="252"/>
      <c r="D23" s="256" t="s">
        <v>20</v>
      </c>
      <c r="E23" s="257"/>
      <c r="F23" s="257"/>
      <c r="G23" s="257"/>
      <c r="H23" s="258"/>
      <c r="I23" s="256" t="s">
        <v>21</v>
      </c>
      <c r="J23" s="257"/>
      <c r="K23" s="257"/>
      <c r="L23" s="257"/>
      <c r="M23" s="258"/>
      <c r="N23" s="256" t="s">
        <v>22</v>
      </c>
      <c r="O23" s="257"/>
      <c r="P23" s="258"/>
      <c r="Q23" s="232" t="s">
        <v>234</v>
      </c>
      <c r="R23" s="233"/>
      <c r="S23" s="234"/>
      <c r="T23" s="259" t="s">
        <v>248</v>
      </c>
      <c r="U23" s="260"/>
      <c r="V23" s="261"/>
    </row>
    <row r="24" spans="1:35" s="1" customFormat="1" ht="15" customHeight="1" thickBot="1">
      <c r="A24" s="253"/>
      <c r="B24" s="254"/>
      <c r="C24" s="255"/>
      <c r="D24" s="125" t="s">
        <v>8</v>
      </c>
      <c r="E24" s="126" t="s">
        <v>236</v>
      </c>
      <c r="F24" s="126" t="s">
        <v>26</v>
      </c>
      <c r="G24" s="126" t="s">
        <v>27</v>
      </c>
      <c r="H24" s="127" t="s">
        <v>10</v>
      </c>
      <c r="I24" s="125" t="s">
        <v>8</v>
      </c>
      <c r="J24" s="126" t="s">
        <v>9</v>
      </c>
      <c r="K24" s="126" t="s">
        <v>26</v>
      </c>
      <c r="L24" s="126" t="s">
        <v>27</v>
      </c>
      <c r="M24" s="127" t="s">
        <v>10</v>
      </c>
      <c r="N24" s="125" t="s">
        <v>26</v>
      </c>
      <c r="O24" s="126" t="s">
        <v>27</v>
      </c>
      <c r="P24" s="127" t="s">
        <v>10</v>
      </c>
      <c r="Q24" s="125" t="s">
        <v>26</v>
      </c>
      <c r="R24" s="126" t="s">
        <v>27</v>
      </c>
      <c r="S24" s="127" t="s">
        <v>10</v>
      </c>
      <c r="T24" s="128" t="s">
        <v>11</v>
      </c>
      <c r="U24" s="129" t="s">
        <v>15</v>
      </c>
      <c r="V24" s="130" t="s">
        <v>249</v>
      </c>
    </row>
    <row r="25" spans="1:35" s="1" customFormat="1" ht="14.25">
      <c r="A25" s="262" t="s">
        <v>176</v>
      </c>
      <c r="B25" s="263"/>
      <c r="C25" s="264"/>
      <c r="D25" s="131">
        <v>60.17</v>
      </c>
      <c r="E25" s="132">
        <v>27.58</v>
      </c>
      <c r="F25" s="132">
        <v>57.66</v>
      </c>
      <c r="G25" s="133"/>
      <c r="H25" s="134">
        <v>33</v>
      </c>
      <c r="I25" s="131">
        <v>30.21</v>
      </c>
      <c r="J25" s="132">
        <v>7.27</v>
      </c>
      <c r="K25" s="132">
        <v>37.479999999999997</v>
      </c>
      <c r="L25" s="133"/>
      <c r="M25" s="134">
        <v>33</v>
      </c>
      <c r="N25" s="131">
        <v>36.270000000000003</v>
      </c>
      <c r="O25" s="133"/>
      <c r="P25" s="134">
        <v>33</v>
      </c>
      <c r="Q25" s="131">
        <v>63.24</v>
      </c>
      <c r="R25" s="133"/>
      <c r="S25" s="134">
        <v>33</v>
      </c>
      <c r="T25" s="131">
        <v>194.66</v>
      </c>
      <c r="U25" s="135"/>
      <c r="V25" s="134">
        <v>33</v>
      </c>
    </row>
    <row r="26" spans="1:35" s="1" customFormat="1" ht="14.25">
      <c r="A26" s="265" t="s">
        <v>177</v>
      </c>
      <c r="B26" s="266"/>
      <c r="C26" s="267"/>
      <c r="D26" s="109">
        <v>9.2401462667158594</v>
      </c>
      <c r="E26" s="110">
        <v>4.8671751498578697</v>
      </c>
      <c r="F26" s="110">
        <v>7.33884950937217</v>
      </c>
      <c r="G26" s="111"/>
      <c r="H26" s="136"/>
      <c r="I26" s="109">
        <v>9.4530338243787408</v>
      </c>
      <c r="J26" s="110">
        <v>3.15012626009585</v>
      </c>
      <c r="K26" s="110">
        <v>11.205805448854401</v>
      </c>
      <c r="L26" s="111"/>
      <c r="M26" s="136"/>
      <c r="N26" s="109">
        <v>11.7693264656286</v>
      </c>
      <c r="O26" s="111"/>
      <c r="P26" s="136"/>
      <c r="Q26" s="109">
        <v>12.6721776338895</v>
      </c>
      <c r="R26" s="111"/>
      <c r="S26" s="136"/>
      <c r="T26" s="109">
        <v>29.164240940254398</v>
      </c>
      <c r="U26" s="137"/>
      <c r="V26" s="136"/>
    </row>
    <row r="27" spans="1:35" s="1" customFormat="1" ht="14.25" customHeight="1">
      <c r="A27" s="268" t="s">
        <v>178</v>
      </c>
      <c r="B27" s="269"/>
      <c r="C27" s="270"/>
      <c r="D27" s="109">
        <v>72</v>
      </c>
      <c r="E27" s="110">
        <v>32</v>
      </c>
      <c r="F27" s="110">
        <v>65.8</v>
      </c>
      <c r="G27" s="111">
        <v>13</v>
      </c>
      <c r="H27" s="138"/>
      <c r="I27" s="109">
        <v>43</v>
      </c>
      <c r="J27" s="110">
        <v>10.5</v>
      </c>
      <c r="K27" s="110">
        <v>53</v>
      </c>
      <c r="L27" s="111">
        <v>9</v>
      </c>
      <c r="M27" s="138"/>
      <c r="N27" s="109">
        <v>52</v>
      </c>
      <c r="O27" s="111">
        <v>9</v>
      </c>
      <c r="P27" s="138"/>
      <c r="Q27" s="109">
        <v>75.2</v>
      </c>
      <c r="R27" s="111">
        <v>11</v>
      </c>
      <c r="S27" s="138"/>
      <c r="T27" s="109">
        <v>228.2</v>
      </c>
      <c r="U27" s="137">
        <v>39</v>
      </c>
      <c r="V27" s="138"/>
    </row>
    <row r="28" spans="1:35" s="1" customFormat="1" ht="14.25" customHeight="1">
      <c r="A28" s="268" t="s">
        <v>179</v>
      </c>
      <c r="B28" s="269"/>
      <c r="C28" s="270"/>
      <c r="D28" s="109">
        <v>68.400000000000006</v>
      </c>
      <c r="E28" s="110">
        <v>31</v>
      </c>
      <c r="F28" s="110">
        <v>62</v>
      </c>
      <c r="G28" s="111">
        <v>12</v>
      </c>
      <c r="H28" s="138"/>
      <c r="I28" s="109">
        <v>37</v>
      </c>
      <c r="J28" s="110">
        <v>10</v>
      </c>
      <c r="K28" s="110">
        <v>45</v>
      </c>
      <c r="L28" s="111">
        <v>8</v>
      </c>
      <c r="M28" s="138"/>
      <c r="N28" s="109">
        <v>44</v>
      </c>
      <c r="O28" s="111">
        <v>7</v>
      </c>
      <c r="P28" s="138"/>
      <c r="Q28" s="109">
        <v>71.2</v>
      </c>
      <c r="R28" s="111">
        <v>10</v>
      </c>
      <c r="S28" s="138"/>
      <c r="T28" s="109">
        <v>212.37</v>
      </c>
      <c r="U28" s="137">
        <v>36</v>
      </c>
      <c r="V28" s="138"/>
    </row>
    <row r="29" spans="1:35" s="1" customFormat="1" ht="14.25" customHeight="1">
      <c r="A29" s="268" t="s">
        <v>180</v>
      </c>
      <c r="B29" s="269"/>
      <c r="C29" s="270"/>
      <c r="D29" s="109">
        <v>60.4</v>
      </c>
      <c r="E29" s="110">
        <v>28</v>
      </c>
      <c r="F29" s="110">
        <v>58.6</v>
      </c>
      <c r="G29" s="111">
        <v>11</v>
      </c>
      <c r="H29" s="138"/>
      <c r="I29" s="109">
        <v>30</v>
      </c>
      <c r="J29" s="110">
        <v>8</v>
      </c>
      <c r="K29" s="110">
        <v>36</v>
      </c>
      <c r="L29" s="111">
        <v>7</v>
      </c>
      <c r="M29" s="138"/>
      <c r="N29" s="109">
        <v>35</v>
      </c>
      <c r="O29" s="111">
        <v>6</v>
      </c>
      <c r="P29" s="138"/>
      <c r="Q29" s="109">
        <v>62</v>
      </c>
      <c r="R29" s="111">
        <v>9</v>
      </c>
      <c r="S29" s="138"/>
      <c r="T29" s="109">
        <v>197.13</v>
      </c>
      <c r="U29" s="137">
        <v>33</v>
      </c>
      <c r="V29" s="138"/>
    </row>
    <row r="30" spans="1:35" s="1" customFormat="1" ht="14.25" customHeight="1">
      <c r="A30" s="268" t="s">
        <v>181</v>
      </c>
      <c r="B30" s="269"/>
      <c r="C30" s="270"/>
      <c r="D30" s="109">
        <v>53.6</v>
      </c>
      <c r="E30" s="110">
        <v>25</v>
      </c>
      <c r="F30" s="110">
        <v>53.2</v>
      </c>
      <c r="G30" s="111">
        <v>10</v>
      </c>
      <c r="H30" s="138"/>
      <c r="I30" s="109">
        <v>24</v>
      </c>
      <c r="J30" s="110">
        <v>5</v>
      </c>
      <c r="K30" s="110">
        <v>28</v>
      </c>
      <c r="L30" s="111">
        <v>5</v>
      </c>
      <c r="M30" s="138"/>
      <c r="N30" s="109">
        <v>28</v>
      </c>
      <c r="O30" s="111">
        <v>5</v>
      </c>
      <c r="P30" s="138"/>
      <c r="Q30" s="109">
        <v>56.8</v>
      </c>
      <c r="R30" s="111">
        <v>8</v>
      </c>
      <c r="S30" s="138"/>
      <c r="T30" s="109">
        <v>175.93</v>
      </c>
      <c r="U30" s="137">
        <v>31</v>
      </c>
      <c r="V30" s="138"/>
    </row>
    <row r="31" spans="1:35" s="1" customFormat="1" ht="15" customHeight="1" thickBot="1">
      <c r="A31" s="271" t="s">
        <v>182</v>
      </c>
      <c r="B31" s="272"/>
      <c r="C31" s="273"/>
      <c r="D31" s="118">
        <v>48.8</v>
      </c>
      <c r="E31" s="119">
        <v>21</v>
      </c>
      <c r="F31" s="119">
        <v>49</v>
      </c>
      <c r="G31" s="120">
        <v>10</v>
      </c>
      <c r="H31" s="139"/>
      <c r="I31" s="118">
        <v>18</v>
      </c>
      <c r="J31" s="119">
        <v>2</v>
      </c>
      <c r="K31" s="119">
        <v>24.5</v>
      </c>
      <c r="L31" s="120">
        <v>5</v>
      </c>
      <c r="M31" s="139"/>
      <c r="N31" s="118">
        <v>26</v>
      </c>
      <c r="O31" s="120">
        <v>5</v>
      </c>
      <c r="P31" s="139"/>
      <c r="Q31" s="118">
        <v>46</v>
      </c>
      <c r="R31" s="120">
        <v>7</v>
      </c>
      <c r="S31" s="139"/>
      <c r="T31" s="118">
        <v>158.66999999999999</v>
      </c>
      <c r="U31" s="140">
        <v>27</v>
      </c>
      <c r="V31" s="139"/>
    </row>
    <row r="32" spans="1:35" s="1" customFormat="1" ht="14.25">
      <c r="A32" s="256" t="s">
        <v>183</v>
      </c>
      <c r="B32" s="257"/>
      <c r="C32" s="258"/>
      <c r="D32" s="141">
        <v>60.06</v>
      </c>
      <c r="E32" s="142">
        <v>27.32</v>
      </c>
      <c r="F32" s="142">
        <v>57.35</v>
      </c>
      <c r="G32" s="143"/>
      <c r="H32" s="144">
        <v>141</v>
      </c>
      <c r="I32" s="141">
        <v>30.79</v>
      </c>
      <c r="J32" s="142">
        <v>6.23</v>
      </c>
      <c r="K32" s="142">
        <v>37.020000000000003</v>
      </c>
      <c r="L32" s="143"/>
      <c r="M32" s="144">
        <v>140</v>
      </c>
      <c r="N32" s="141">
        <v>29.39</v>
      </c>
      <c r="O32" s="143"/>
      <c r="P32" s="144">
        <v>141</v>
      </c>
      <c r="Q32" s="141">
        <v>63.91</v>
      </c>
      <c r="R32" s="143"/>
      <c r="S32" s="144">
        <v>70</v>
      </c>
      <c r="T32" s="141">
        <v>191.92</v>
      </c>
      <c r="U32" s="143"/>
      <c r="V32" s="144">
        <v>70</v>
      </c>
    </row>
    <row r="33" spans="1:30" s="1" customFormat="1" ht="14.25" customHeight="1">
      <c r="A33" s="268" t="s">
        <v>184</v>
      </c>
      <c r="B33" s="274"/>
      <c r="C33" s="275"/>
      <c r="D33" s="145">
        <v>11.358801112586599</v>
      </c>
      <c r="E33" s="146">
        <v>6.3553342599922296</v>
      </c>
      <c r="F33" s="146">
        <v>9.3860125727707597</v>
      </c>
      <c r="G33" s="147"/>
      <c r="H33" s="148"/>
      <c r="I33" s="145">
        <v>11.167460715326699</v>
      </c>
      <c r="J33" s="146">
        <v>3.2294313150623002</v>
      </c>
      <c r="K33" s="146">
        <v>13.0771659298345</v>
      </c>
      <c r="L33" s="147"/>
      <c r="M33" s="148"/>
      <c r="N33" s="145">
        <v>13.408831338042701</v>
      </c>
      <c r="O33" s="147"/>
      <c r="P33" s="148"/>
      <c r="Q33" s="145">
        <v>11.6866659025226</v>
      </c>
      <c r="R33" s="147"/>
      <c r="S33" s="148"/>
      <c r="T33" s="145">
        <v>30.9545058360297</v>
      </c>
      <c r="U33" s="147"/>
      <c r="V33" s="148"/>
    </row>
    <row r="34" spans="1:30" s="1" customFormat="1" ht="14.25" customHeight="1">
      <c r="A34" s="268" t="s">
        <v>250</v>
      </c>
      <c r="B34" s="274"/>
      <c r="C34" s="275"/>
      <c r="D34" s="145">
        <v>72</v>
      </c>
      <c r="E34" s="146">
        <v>34</v>
      </c>
      <c r="F34" s="146">
        <v>66.8</v>
      </c>
      <c r="G34" s="147">
        <v>13</v>
      </c>
      <c r="H34" s="149"/>
      <c r="I34" s="145">
        <v>45</v>
      </c>
      <c r="J34" s="146">
        <v>10</v>
      </c>
      <c r="K34" s="146">
        <v>54</v>
      </c>
      <c r="L34" s="147">
        <v>10</v>
      </c>
      <c r="M34" s="149"/>
      <c r="N34" s="145">
        <v>48</v>
      </c>
      <c r="O34" s="147">
        <v>8</v>
      </c>
      <c r="P34" s="149"/>
      <c r="Q34" s="145">
        <v>77.47</v>
      </c>
      <c r="R34" s="147">
        <v>11</v>
      </c>
      <c r="S34" s="149"/>
      <c r="T34" s="145">
        <v>223.9</v>
      </c>
      <c r="U34" s="147">
        <v>38</v>
      </c>
      <c r="V34" s="150"/>
    </row>
    <row r="35" spans="1:30" s="1" customFormat="1" ht="14.25" customHeight="1">
      <c r="A35" s="268" t="s">
        <v>251</v>
      </c>
      <c r="B35" s="274"/>
      <c r="C35" s="275"/>
      <c r="D35" s="145">
        <v>68.400000000000006</v>
      </c>
      <c r="E35" s="146">
        <v>32</v>
      </c>
      <c r="F35" s="146">
        <v>63.8</v>
      </c>
      <c r="G35" s="147">
        <v>12</v>
      </c>
      <c r="H35" s="149"/>
      <c r="I35" s="145">
        <v>38</v>
      </c>
      <c r="J35" s="146">
        <v>8.5</v>
      </c>
      <c r="K35" s="146">
        <v>47.5</v>
      </c>
      <c r="L35" s="147">
        <v>8</v>
      </c>
      <c r="M35" s="149"/>
      <c r="N35" s="145">
        <v>37</v>
      </c>
      <c r="O35" s="147">
        <v>6</v>
      </c>
      <c r="P35" s="149"/>
      <c r="Q35" s="145">
        <v>71.2</v>
      </c>
      <c r="R35" s="147">
        <v>10</v>
      </c>
      <c r="S35" s="149"/>
      <c r="T35" s="145">
        <v>212.2</v>
      </c>
      <c r="U35" s="147">
        <v>36</v>
      </c>
      <c r="V35" s="150"/>
    </row>
    <row r="36" spans="1:30" s="1" customFormat="1" ht="14.25" customHeight="1">
      <c r="A36" s="268" t="s">
        <v>252</v>
      </c>
      <c r="B36" s="274"/>
      <c r="C36" s="275"/>
      <c r="D36" s="145">
        <v>61.2</v>
      </c>
      <c r="E36" s="146">
        <v>28</v>
      </c>
      <c r="F36" s="146">
        <v>58.4</v>
      </c>
      <c r="G36" s="147">
        <v>11</v>
      </c>
      <c r="H36" s="149"/>
      <c r="I36" s="145">
        <v>30</v>
      </c>
      <c r="J36" s="146">
        <v>6.5</v>
      </c>
      <c r="K36" s="146">
        <v>37.5</v>
      </c>
      <c r="L36" s="147">
        <v>7</v>
      </c>
      <c r="M36" s="149"/>
      <c r="N36" s="145">
        <v>28</v>
      </c>
      <c r="O36" s="147">
        <v>5</v>
      </c>
      <c r="P36" s="149"/>
      <c r="Q36" s="145">
        <v>63.33</v>
      </c>
      <c r="R36" s="147">
        <v>9</v>
      </c>
      <c r="S36" s="149"/>
      <c r="T36" s="145">
        <v>187.97</v>
      </c>
      <c r="U36" s="147">
        <v>32</v>
      </c>
      <c r="V36" s="150"/>
    </row>
    <row r="37" spans="1:30">
      <c r="A37" s="268" t="s">
        <v>253</v>
      </c>
      <c r="B37" s="276"/>
      <c r="C37" s="277"/>
      <c r="D37" s="145">
        <v>53.6</v>
      </c>
      <c r="E37" s="146">
        <v>24</v>
      </c>
      <c r="F37" s="146">
        <v>52.2</v>
      </c>
      <c r="G37" s="147">
        <v>10</v>
      </c>
      <c r="H37" s="150"/>
      <c r="I37" s="145">
        <v>22</v>
      </c>
      <c r="J37" s="146">
        <v>4.5</v>
      </c>
      <c r="K37" s="146">
        <v>26.5</v>
      </c>
      <c r="L37" s="147">
        <v>5</v>
      </c>
      <c r="M37" s="150"/>
      <c r="N37" s="145">
        <v>19</v>
      </c>
      <c r="O37" s="147">
        <v>4</v>
      </c>
      <c r="P37" s="150"/>
      <c r="Q37" s="145">
        <v>56.8</v>
      </c>
      <c r="R37" s="147">
        <v>8</v>
      </c>
      <c r="S37" s="150"/>
      <c r="T37" s="145">
        <v>170.87</v>
      </c>
      <c r="U37" s="147">
        <v>29</v>
      </c>
      <c r="V37" s="150"/>
    </row>
    <row r="38" spans="1:30" ht="17.25" thickBot="1">
      <c r="A38" s="271" t="s">
        <v>254</v>
      </c>
      <c r="B38" s="278"/>
      <c r="C38" s="279"/>
      <c r="D38" s="151">
        <v>48.4</v>
      </c>
      <c r="E38" s="152">
        <v>20</v>
      </c>
      <c r="F38" s="152">
        <v>46.6</v>
      </c>
      <c r="G38" s="153">
        <v>9</v>
      </c>
      <c r="H38" s="154"/>
      <c r="I38" s="151">
        <v>18</v>
      </c>
      <c r="J38" s="152">
        <v>1</v>
      </c>
      <c r="K38" s="152">
        <v>22.5</v>
      </c>
      <c r="L38" s="153">
        <v>4</v>
      </c>
      <c r="M38" s="154"/>
      <c r="N38" s="151">
        <v>13</v>
      </c>
      <c r="O38" s="153">
        <v>3</v>
      </c>
      <c r="P38" s="154"/>
      <c r="Q38" s="151">
        <v>52.27</v>
      </c>
      <c r="R38" s="153">
        <v>7</v>
      </c>
      <c r="S38" s="154"/>
      <c r="T38" s="151">
        <v>157</v>
      </c>
      <c r="U38" s="153">
        <v>27</v>
      </c>
      <c r="V38" s="154"/>
    </row>
    <row r="39" spans="1:30">
      <c r="A39" s="256" t="s">
        <v>185</v>
      </c>
      <c r="B39" s="233"/>
      <c r="C39" s="234"/>
      <c r="D39" s="141">
        <v>63.1</v>
      </c>
      <c r="E39" s="142">
        <v>25.44</v>
      </c>
      <c r="F39" s="142">
        <v>56.99</v>
      </c>
      <c r="G39" s="143"/>
      <c r="H39" s="144">
        <v>33218</v>
      </c>
      <c r="I39" s="141">
        <v>38.799999999999997</v>
      </c>
      <c r="J39" s="142">
        <v>9.39</v>
      </c>
      <c r="K39" s="142">
        <v>48.19</v>
      </c>
      <c r="L39" s="143"/>
      <c r="M39" s="144">
        <v>32983</v>
      </c>
      <c r="N39" s="141">
        <v>36.22</v>
      </c>
      <c r="O39" s="143"/>
      <c r="P39" s="144">
        <v>32782</v>
      </c>
      <c r="Q39" s="141">
        <v>59.4</v>
      </c>
      <c r="R39" s="143"/>
      <c r="S39" s="144">
        <v>26574</v>
      </c>
      <c r="T39" s="141">
        <v>201.61</v>
      </c>
      <c r="U39" s="143"/>
      <c r="V39" s="144">
        <v>26574</v>
      </c>
    </row>
    <row r="40" spans="1:30">
      <c r="A40" s="268" t="s">
        <v>29</v>
      </c>
      <c r="B40" s="276"/>
      <c r="C40" s="277"/>
      <c r="D40" s="145">
        <v>13.807251460907301</v>
      </c>
      <c r="E40" s="146">
        <v>7.5791057432381201</v>
      </c>
      <c r="F40" s="146">
        <v>12.268902160314401</v>
      </c>
      <c r="G40" s="147"/>
      <c r="H40" s="148"/>
      <c r="I40" s="145">
        <v>14.0381049880035</v>
      </c>
      <c r="J40" s="146">
        <v>5.7647747685786896</v>
      </c>
      <c r="K40" s="146">
        <v>18.6903449344676</v>
      </c>
      <c r="L40" s="147"/>
      <c r="M40" s="148"/>
      <c r="N40" s="145">
        <v>20.2833328613698</v>
      </c>
      <c r="O40" s="147"/>
      <c r="P40" s="148"/>
      <c r="Q40" s="145">
        <v>18.729065253061801</v>
      </c>
      <c r="R40" s="147"/>
      <c r="S40" s="148"/>
      <c r="T40" s="145">
        <v>59.475610722102402</v>
      </c>
      <c r="U40" s="147"/>
      <c r="V40" s="148"/>
    </row>
    <row r="41" spans="1:30">
      <c r="A41" s="268" t="s">
        <v>255</v>
      </c>
      <c r="B41" s="276"/>
      <c r="C41" s="277"/>
      <c r="D41" s="145">
        <v>78</v>
      </c>
      <c r="E41" s="146">
        <v>33</v>
      </c>
      <c r="F41" s="146">
        <v>70</v>
      </c>
      <c r="G41" s="147">
        <v>14</v>
      </c>
      <c r="H41" s="150"/>
      <c r="I41" s="145">
        <v>57</v>
      </c>
      <c r="J41" s="146">
        <v>16.5</v>
      </c>
      <c r="K41" s="146">
        <v>71.5</v>
      </c>
      <c r="L41" s="147">
        <v>13</v>
      </c>
      <c r="M41" s="150"/>
      <c r="N41" s="145">
        <v>63</v>
      </c>
      <c r="O41" s="147">
        <v>11</v>
      </c>
      <c r="P41" s="150"/>
      <c r="Q41" s="145">
        <v>82.8</v>
      </c>
      <c r="R41" s="147">
        <v>12</v>
      </c>
      <c r="S41" s="150"/>
      <c r="T41" s="145">
        <v>276.67</v>
      </c>
      <c r="U41" s="147">
        <v>46</v>
      </c>
      <c r="V41" s="150"/>
    </row>
    <row r="42" spans="1:30">
      <c r="A42" s="268" t="s">
        <v>256</v>
      </c>
      <c r="B42" s="276"/>
      <c r="C42" s="277"/>
      <c r="D42" s="145">
        <v>72.8</v>
      </c>
      <c r="E42" s="146">
        <v>31</v>
      </c>
      <c r="F42" s="146">
        <v>65.5</v>
      </c>
      <c r="G42" s="147">
        <v>13</v>
      </c>
      <c r="H42" s="150"/>
      <c r="I42" s="145">
        <v>50</v>
      </c>
      <c r="J42" s="146">
        <v>13.5</v>
      </c>
      <c r="K42" s="146">
        <v>63</v>
      </c>
      <c r="L42" s="147">
        <v>11</v>
      </c>
      <c r="M42" s="150"/>
      <c r="N42" s="145">
        <v>49</v>
      </c>
      <c r="O42" s="147">
        <v>8</v>
      </c>
      <c r="P42" s="150"/>
      <c r="Q42" s="145">
        <v>71.599999999999994</v>
      </c>
      <c r="R42" s="147">
        <v>10</v>
      </c>
      <c r="S42" s="150"/>
      <c r="T42" s="145">
        <v>241.67</v>
      </c>
      <c r="U42" s="147">
        <v>41</v>
      </c>
      <c r="V42" s="150"/>
    </row>
    <row r="43" spans="1:30">
      <c r="A43" s="268" t="s">
        <v>257</v>
      </c>
      <c r="B43" s="276"/>
      <c r="C43" s="277"/>
      <c r="D43" s="145">
        <v>64.400000000000006</v>
      </c>
      <c r="E43" s="146">
        <v>27</v>
      </c>
      <c r="F43" s="146">
        <v>58.6</v>
      </c>
      <c r="G43" s="147">
        <v>11</v>
      </c>
      <c r="H43" s="150"/>
      <c r="I43" s="145">
        <v>39</v>
      </c>
      <c r="J43" s="146">
        <v>9</v>
      </c>
      <c r="K43" s="146">
        <v>48</v>
      </c>
      <c r="L43" s="147">
        <v>9</v>
      </c>
      <c r="M43" s="150"/>
      <c r="N43" s="145">
        <v>32</v>
      </c>
      <c r="O43" s="147">
        <v>6</v>
      </c>
      <c r="P43" s="150"/>
      <c r="Q43" s="145">
        <v>57.47</v>
      </c>
      <c r="R43" s="147">
        <v>8</v>
      </c>
      <c r="S43" s="150"/>
      <c r="T43" s="145">
        <v>196.2</v>
      </c>
      <c r="U43" s="147">
        <v>34</v>
      </c>
      <c r="V43" s="150"/>
    </row>
    <row r="44" spans="1:30">
      <c r="A44" s="268" t="s">
        <v>258</v>
      </c>
      <c r="B44" s="276"/>
      <c r="C44" s="277"/>
      <c r="D44" s="145">
        <v>55.2</v>
      </c>
      <c r="E44" s="146">
        <v>22</v>
      </c>
      <c r="F44" s="146">
        <v>50.6</v>
      </c>
      <c r="G44" s="147">
        <v>10</v>
      </c>
      <c r="H44" s="150"/>
      <c r="I44" s="145">
        <v>27</v>
      </c>
      <c r="J44" s="146">
        <v>5</v>
      </c>
      <c r="K44" s="146">
        <v>33</v>
      </c>
      <c r="L44" s="147">
        <v>6</v>
      </c>
      <c r="M44" s="150"/>
      <c r="N44" s="145">
        <v>20</v>
      </c>
      <c r="O44" s="147">
        <v>4</v>
      </c>
      <c r="P44" s="150"/>
      <c r="Q44" s="145">
        <v>45.47</v>
      </c>
      <c r="R44" s="147">
        <v>7</v>
      </c>
      <c r="S44" s="150"/>
      <c r="T44" s="145">
        <v>158.1</v>
      </c>
      <c r="U44" s="147">
        <v>28</v>
      </c>
      <c r="V44" s="150"/>
    </row>
    <row r="45" spans="1:30" ht="17.25" thickBot="1">
      <c r="A45" s="271" t="s">
        <v>259</v>
      </c>
      <c r="B45" s="278"/>
      <c r="C45" s="279"/>
      <c r="D45" s="151">
        <v>48</v>
      </c>
      <c r="E45" s="152">
        <v>17</v>
      </c>
      <c r="F45" s="152">
        <v>43.4</v>
      </c>
      <c r="G45" s="153">
        <v>9</v>
      </c>
      <c r="H45" s="154"/>
      <c r="I45" s="151">
        <v>21</v>
      </c>
      <c r="J45" s="152">
        <v>2</v>
      </c>
      <c r="K45" s="152">
        <v>24</v>
      </c>
      <c r="L45" s="153">
        <v>5</v>
      </c>
      <c r="M45" s="154"/>
      <c r="N45" s="151">
        <v>14</v>
      </c>
      <c r="O45" s="153">
        <v>3</v>
      </c>
      <c r="P45" s="154"/>
      <c r="Q45" s="151">
        <v>38</v>
      </c>
      <c r="R45" s="153">
        <v>6</v>
      </c>
      <c r="S45" s="154"/>
      <c r="T45" s="151">
        <v>133.87</v>
      </c>
      <c r="U45" s="153">
        <v>24</v>
      </c>
      <c r="V45" s="154"/>
    </row>
    <row r="46" spans="1:30" ht="17.25" thickBot="1">
      <c r="A46" s="280" t="s">
        <v>260</v>
      </c>
      <c r="B46" s="281"/>
      <c r="C46" s="282"/>
      <c r="D46" s="283">
        <v>5.3666660000000004</v>
      </c>
      <c r="E46" s="284"/>
      <c r="F46" s="284"/>
      <c r="G46" s="284"/>
      <c r="H46" s="285"/>
      <c r="I46" s="283">
        <v>5.944</v>
      </c>
      <c r="J46" s="284"/>
      <c r="K46" s="284"/>
      <c r="L46" s="284"/>
      <c r="M46" s="285"/>
      <c r="N46" s="283">
        <v>6.2880000000000003</v>
      </c>
      <c r="O46" s="284"/>
      <c r="P46" s="285"/>
      <c r="Q46" s="283">
        <v>7.5013329999999998</v>
      </c>
      <c r="R46" s="284"/>
      <c r="S46" s="285"/>
      <c r="T46" s="287"/>
      <c r="U46" s="288"/>
      <c r="V46" s="289"/>
      <c r="W46" s="202"/>
      <c r="X46" s="91"/>
      <c r="Y46" s="91"/>
      <c r="Z46" s="91"/>
      <c r="AA46" s="91"/>
    </row>
    <row r="47" spans="1:30">
      <c r="A47" s="290" t="s">
        <v>186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</row>
    <row r="48" spans="1:30">
      <c r="A48" s="286" t="s">
        <v>261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</row>
  </sheetData>
  <mergeCells count="65">
    <mergeCell ref="Q46:S46"/>
    <mergeCell ref="T46:V46"/>
    <mergeCell ref="A47:P47"/>
    <mergeCell ref="A44:C44"/>
    <mergeCell ref="A45:C45"/>
    <mergeCell ref="A46:C46"/>
    <mergeCell ref="D46:H46"/>
    <mergeCell ref="A37:C37"/>
    <mergeCell ref="A38:C38"/>
    <mergeCell ref="A48:P48"/>
    <mergeCell ref="I46:M46"/>
    <mergeCell ref="N46:P46"/>
    <mergeCell ref="A39:C39"/>
    <mergeCell ref="A40:C40"/>
    <mergeCell ref="A41:C41"/>
    <mergeCell ref="A42:C42"/>
    <mergeCell ref="A43:C43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F2:F3"/>
    <mergeCell ref="G2:G3"/>
    <mergeCell ref="T23:V23"/>
    <mergeCell ref="A25:C25"/>
    <mergeCell ref="A26:C26"/>
    <mergeCell ref="Q23:S23"/>
    <mergeCell ref="K2:K3"/>
    <mergeCell ref="L2:L3"/>
    <mergeCell ref="M2:M3"/>
    <mergeCell ref="N2:N3"/>
    <mergeCell ref="O2:O3"/>
    <mergeCell ref="A22:P22"/>
    <mergeCell ref="A23:C24"/>
    <mergeCell ref="D23:H23"/>
    <mergeCell ref="I23:M23"/>
    <mergeCell ref="N23:P23"/>
    <mergeCell ref="Y2:AA2"/>
    <mergeCell ref="T2:T3"/>
    <mergeCell ref="U2:U3"/>
    <mergeCell ref="P2:P3"/>
    <mergeCell ref="Q2:Q3"/>
    <mergeCell ref="R2:R3"/>
    <mergeCell ref="T1:AA1"/>
    <mergeCell ref="D2:D3"/>
    <mergeCell ref="E2:E3"/>
    <mergeCell ref="C1:C3"/>
    <mergeCell ref="A19:M19"/>
    <mergeCell ref="A1:A3"/>
    <mergeCell ref="B1:B3"/>
    <mergeCell ref="S2:S3"/>
    <mergeCell ref="D1:H1"/>
    <mergeCell ref="I1:M1"/>
    <mergeCell ref="N1:P1"/>
    <mergeCell ref="Q1:S1"/>
    <mergeCell ref="H2:H3"/>
    <mergeCell ref="I2:I3"/>
    <mergeCell ref="J2:J3"/>
    <mergeCell ref="V2:X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workbookViewId="0">
      <selection activeCell="AC1" sqref="AC1:AC1048576"/>
    </sheetView>
  </sheetViews>
  <sheetFormatPr defaultRowHeight="16.5"/>
  <cols>
    <col min="1" max="2" width="5.25" style="8" bestFit="1" customWidth="1"/>
    <col min="3" max="3" width="11.375" style="8" customWidth="1"/>
    <col min="4" max="7" width="5.25" style="8" bestFit="1" customWidth="1"/>
    <col min="8" max="8" width="5.625" style="8" customWidth="1"/>
    <col min="9" max="12" width="5.25" style="8" bestFit="1" customWidth="1"/>
    <col min="13" max="13" width="5.625" style="8" customWidth="1"/>
    <col min="14" max="15" width="5.25" style="8" bestFit="1" customWidth="1"/>
    <col min="16" max="16" width="5.625" style="8" customWidth="1"/>
    <col min="17" max="17" width="6" style="8" bestFit="1" customWidth="1"/>
    <col min="18" max="18" width="5.25" style="8" bestFit="1" customWidth="1"/>
    <col min="19" max="19" width="5.625" style="8" customWidth="1"/>
    <col min="20" max="20" width="6" style="8" bestFit="1" customWidth="1"/>
    <col min="21" max="21" width="7.125" style="8" bestFit="1" customWidth="1"/>
    <col min="22" max="22" width="5.625" style="8" bestFit="1" customWidth="1"/>
    <col min="23" max="23" width="5.25" style="8" customWidth="1"/>
    <col min="24" max="24" width="5.625" style="8" bestFit="1" customWidth="1"/>
    <col min="25" max="26" width="5.25" style="8" bestFit="1" customWidth="1"/>
    <col min="27" max="27" width="5.625" style="8" customWidth="1"/>
    <col min="28" max="28" width="6" style="8" customWidth="1"/>
    <col min="29" max="16384" width="9" style="8"/>
  </cols>
  <sheetData>
    <row r="1" spans="1:29">
      <c r="A1" s="293" t="s">
        <v>232</v>
      </c>
      <c r="B1" s="293" t="s">
        <v>233</v>
      </c>
      <c r="C1" s="293" t="s">
        <v>267</v>
      </c>
      <c r="D1" s="232" t="s">
        <v>20</v>
      </c>
      <c r="E1" s="301"/>
      <c r="F1" s="301"/>
      <c r="G1" s="301"/>
      <c r="H1" s="302"/>
      <c r="I1" s="232" t="s">
        <v>21</v>
      </c>
      <c r="J1" s="301"/>
      <c r="K1" s="301"/>
      <c r="L1" s="301"/>
      <c r="M1" s="302"/>
      <c r="N1" s="232" t="s">
        <v>22</v>
      </c>
      <c r="O1" s="301"/>
      <c r="P1" s="302"/>
      <c r="Q1" s="232" t="s">
        <v>240</v>
      </c>
      <c r="R1" s="301"/>
      <c r="S1" s="302"/>
      <c r="T1" s="238" t="s">
        <v>241</v>
      </c>
      <c r="U1" s="239"/>
      <c r="V1" s="239"/>
      <c r="W1" s="239"/>
      <c r="X1" s="239"/>
      <c r="Y1" s="239"/>
      <c r="Z1" s="239"/>
      <c r="AA1" s="240"/>
      <c r="AB1" s="2"/>
      <c r="AC1" s="1"/>
    </row>
    <row r="2" spans="1:29" ht="16.5" customHeight="1">
      <c r="A2" s="294"/>
      <c r="B2" s="294"/>
      <c r="C2" s="294"/>
      <c r="D2" s="235" t="s">
        <v>8</v>
      </c>
      <c r="E2" s="236" t="s">
        <v>236</v>
      </c>
      <c r="F2" s="236" t="s">
        <v>26</v>
      </c>
      <c r="G2" s="236" t="s">
        <v>27</v>
      </c>
      <c r="H2" s="237" t="s">
        <v>31</v>
      </c>
      <c r="I2" s="235" t="s">
        <v>8</v>
      </c>
      <c r="J2" s="236" t="s">
        <v>9</v>
      </c>
      <c r="K2" s="236" t="s">
        <v>244</v>
      </c>
      <c r="L2" s="236" t="s">
        <v>27</v>
      </c>
      <c r="M2" s="237" t="s">
        <v>31</v>
      </c>
      <c r="N2" s="235" t="s">
        <v>244</v>
      </c>
      <c r="O2" s="236" t="s">
        <v>27</v>
      </c>
      <c r="P2" s="237" t="s">
        <v>31</v>
      </c>
      <c r="Q2" s="235" t="s">
        <v>26</v>
      </c>
      <c r="R2" s="236" t="s">
        <v>27</v>
      </c>
      <c r="S2" s="237" t="s">
        <v>268</v>
      </c>
      <c r="T2" s="291" t="s">
        <v>11</v>
      </c>
      <c r="U2" s="296" t="s">
        <v>15</v>
      </c>
      <c r="V2" s="298" t="s">
        <v>32</v>
      </c>
      <c r="W2" s="299"/>
      <c r="X2" s="300"/>
      <c r="Y2" s="298" t="s">
        <v>33</v>
      </c>
      <c r="Z2" s="299"/>
      <c r="AA2" s="300"/>
      <c r="AB2" s="2"/>
      <c r="AC2" s="1"/>
    </row>
    <row r="3" spans="1:29" ht="17.25" thickBot="1">
      <c r="A3" s="295"/>
      <c r="B3" s="295"/>
      <c r="C3" s="295"/>
      <c r="D3" s="225"/>
      <c r="E3" s="228"/>
      <c r="F3" s="228"/>
      <c r="G3" s="228"/>
      <c r="H3" s="231"/>
      <c r="I3" s="225"/>
      <c r="J3" s="228"/>
      <c r="K3" s="228"/>
      <c r="L3" s="228"/>
      <c r="M3" s="231"/>
      <c r="N3" s="225"/>
      <c r="O3" s="228"/>
      <c r="P3" s="231"/>
      <c r="Q3" s="225"/>
      <c r="R3" s="228"/>
      <c r="S3" s="231"/>
      <c r="T3" s="292"/>
      <c r="U3" s="297"/>
      <c r="V3" s="9" t="s">
        <v>12</v>
      </c>
      <c r="W3" s="10" t="s">
        <v>34</v>
      </c>
      <c r="X3" s="11" t="s">
        <v>35</v>
      </c>
      <c r="Y3" s="12" t="s">
        <v>12</v>
      </c>
      <c r="Z3" s="10" t="s">
        <v>34</v>
      </c>
      <c r="AA3" s="11" t="s">
        <v>35</v>
      </c>
      <c r="AB3" s="2"/>
      <c r="AC3" s="1"/>
    </row>
    <row r="4" spans="1:29">
      <c r="A4" s="107" t="s">
        <v>2</v>
      </c>
      <c r="B4" s="14" t="s">
        <v>50</v>
      </c>
      <c r="C4" s="108" t="s">
        <v>342</v>
      </c>
      <c r="D4" s="109">
        <v>71.2</v>
      </c>
      <c r="E4" s="110">
        <v>35</v>
      </c>
      <c r="F4" s="110">
        <v>70.599999999999994</v>
      </c>
      <c r="G4" s="111">
        <v>14</v>
      </c>
      <c r="H4" s="112">
        <v>1</v>
      </c>
      <c r="I4" s="109">
        <v>54</v>
      </c>
      <c r="J4" s="110">
        <v>8</v>
      </c>
      <c r="K4" s="17">
        <v>62</v>
      </c>
      <c r="L4" s="111">
        <v>11</v>
      </c>
      <c r="M4" s="112">
        <v>5</v>
      </c>
      <c r="N4" s="109">
        <v>42</v>
      </c>
      <c r="O4" s="111">
        <v>7</v>
      </c>
      <c r="P4" s="111">
        <v>2</v>
      </c>
      <c r="Q4" s="16">
        <v>98</v>
      </c>
      <c r="R4" s="111">
        <v>13</v>
      </c>
      <c r="S4" s="111">
        <v>3</v>
      </c>
      <c r="T4" s="109">
        <v>272.60000000000002</v>
      </c>
      <c r="U4" s="112">
        <v>45</v>
      </c>
      <c r="V4" s="113">
        <v>1</v>
      </c>
      <c r="W4" s="111">
        <v>2</v>
      </c>
      <c r="X4" s="114">
        <v>4207</v>
      </c>
      <c r="Y4" s="115">
        <v>1</v>
      </c>
      <c r="Z4" s="111">
        <v>1</v>
      </c>
      <c r="AA4" s="112">
        <v>4108</v>
      </c>
      <c r="AB4" s="2"/>
      <c r="AC4" s="1"/>
    </row>
    <row r="5" spans="1:29">
      <c r="A5" s="107" t="s">
        <v>2</v>
      </c>
      <c r="B5" s="14" t="s">
        <v>36</v>
      </c>
      <c r="C5" s="108" t="s">
        <v>367</v>
      </c>
      <c r="D5" s="109">
        <v>61.6</v>
      </c>
      <c r="E5" s="110">
        <v>32</v>
      </c>
      <c r="F5" s="110">
        <v>62.8</v>
      </c>
      <c r="G5" s="111">
        <v>12</v>
      </c>
      <c r="H5" s="112">
        <v>13</v>
      </c>
      <c r="I5" s="109">
        <v>48</v>
      </c>
      <c r="J5" s="110">
        <v>15</v>
      </c>
      <c r="K5" s="17">
        <v>63</v>
      </c>
      <c r="L5" s="111">
        <v>11</v>
      </c>
      <c r="M5" s="112">
        <v>3</v>
      </c>
      <c r="N5" s="109">
        <v>31</v>
      </c>
      <c r="O5" s="111">
        <v>5</v>
      </c>
      <c r="P5" s="111">
        <v>9</v>
      </c>
      <c r="Q5" s="16">
        <v>94</v>
      </c>
      <c r="R5" s="111">
        <v>12</v>
      </c>
      <c r="S5" s="111">
        <v>6</v>
      </c>
      <c r="T5" s="109">
        <v>250.8</v>
      </c>
      <c r="U5" s="112">
        <v>40</v>
      </c>
      <c r="V5" s="113">
        <v>2</v>
      </c>
      <c r="W5" s="111">
        <v>6</v>
      </c>
      <c r="X5" s="114">
        <v>7248</v>
      </c>
      <c r="Y5" s="115">
        <v>2</v>
      </c>
      <c r="Z5" s="111">
        <v>7</v>
      </c>
      <c r="AA5" s="112">
        <v>8177</v>
      </c>
      <c r="AB5" s="2"/>
      <c r="AC5" s="1"/>
    </row>
    <row r="6" spans="1:29">
      <c r="A6" s="107" t="s">
        <v>2</v>
      </c>
      <c r="B6" s="14" t="s">
        <v>230</v>
      </c>
      <c r="C6" s="108" t="s">
        <v>368</v>
      </c>
      <c r="D6" s="109">
        <v>75.2</v>
      </c>
      <c r="E6" s="110">
        <v>31</v>
      </c>
      <c r="F6" s="110">
        <v>68.599999999999994</v>
      </c>
      <c r="G6" s="111">
        <v>13</v>
      </c>
      <c r="H6" s="112">
        <v>4</v>
      </c>
      <c r="I6" s="109">
        <v>44</v>
      </c>
      <c r="J6" s="110">
        <v>5</v>
      </c>
      <c r="K6" s="17">
        <v>49</v>
      </c>
      <c r="L6" s="111">
        <v>9</v>
      </c>
      <c r="M6" s="112">
        <v>9</v>
      </c>
      <c r="N6" s="109">
        <v>18</v>
      </c>
      <c r="O6" s="111">
        <v>3</v>
      </c>
      <c r="P6" s="111">
        <v>25</v>
      </c>
      <c r="Q6" s="16">
        <v>108</v>
      </c>
      <c r="R6" s="111">
        <v>14</v>
      </c>
      <c r="S6" s="111">
        <v>1</v>
      </c>
      <c r="T6" s="109">
        <v>243.6</v>
      </c>
      <c r="U6" s="112">
        <v>39</v>
      </c>
      <c r="V6" s="113">
        <v>3</v>
      </c>
      <c r="W6" s="111">
        <v>9</v>
      </c>
      <c r="X6" s="114">
        <v>8487</v>
      </c>
      <c r="Y6" s="115">
        <v>3</v>
      </c>
      <c r="Z6" s="111">
        <v>9</v>
      </c>
      <c r="AA6" s="112">
        <v>9365</v>
      </c>
      <c r="AB6" s="2"/>
      <c r="AC6" s="1"/>
    </row>
    <row r="7" spans="1:29">
      <c r="A7" s="107" t="s">
        <v>2</v>
      </c>
      <c r="B7" s="14" t="s">
        <v>37</v>
      </c>
      <c r="C7" s="108" t="s">
        <v>369</v>
      </c>
      <c r="D7" s="109">
        <v>64.8</v>
      </c>
      <c r="E7" s="110">
        <v>26</v>
      </c>
      <c r="F7" s="110">
        <v>58.4</v>
      </c>
      <c r="G7" s="111">
        <v>11</v>
      </c>
      <c r="H7" s="112">
        <v>22</v>
      </c>
      <c r="I7" s="109">
        <v>54</v>
      </c>
      <c r="J7" s="110">
        <v>9.5</v>
      </c>
      <c r="K7" s="17">
        <v>63.5</v>
      </c>
      <c r="L7" s="111">
        <v>11</v>
      </c>
      <c r="M7" s="112">
        <v>1</v>
      </c>
      <c r="N7" s="109">
        <v>14</v>
      </c>
      <c r="O7" s="111">
        <v>3</v>
      </c>
      <c r="P7" s="111">
        <v>31</v>
      </c>
      <c r="Q7" s="16">
        <v>106</v>
      </c>
      <c r="R7" s="111">
        <v>14</v>
      </c>
      <c r="S7" s="111">
        <v>2</v>
      </c>
      <c r="T7" s="109">
        <v>241.9</v>
      </c>
      <c r="U7" s="112">
        <v>39</v>
      </c>
      <c r="V7" s="113">
        <v>4</v>
      </c>
      <c r="W7" s="111">
        <v>10</v>
      </c>
      <c r="X7" s="114">
        <v>8808</v>
      </c>
      <c r="Y7" s="115">
        <v>4</v>
      </c>
      <c r="Z7" s="111">
        <v>10</v>
      </c>
      <c r="AA7" s="112">
        <v>9434</v>
      </c>
      <c r="AB7" s="2"/>
      <c r="AC7" s="1"/>
    </row>
    <row r="8" spans="1:29" ht="17.25" thickBot="1">
      <c r="A8" s="116" t="s">
        <v>2</v>
      </c>
      <c r="B8" s="25" t="s">
        <v>243</v>
      </c>
      <c r="C8" s="117" t="s">
        <v>370</v>
      </c>
      <c r="D8" s="118">
        <v>80.8</v>
      </c>
      <c r="E8" s="119">
        <v>29</v>
      </c>
      <c r="F8" s="119">
        <v>69.400000000000006</v>
      </c>
      <c r="G8" s="120">
        <v>13</v>
      </c>
      <c r="H8" s="121">
        <v>3</v>
      </c>
      <c r="I8" s="118">
        <v>37</v>
      </c>
      <c r="J8" s="119">
        <v>5.5</v>
      </c>
      <c r="K8" s="28">
        <v>42.5</v>
      </c>
      <c r="L8" s="120">
        <v>8</v>
      </c>
      <c r="M8" s="121">
        <v>16</v>
      </c>
      <c r="N8" s="118">
        <v>33</v>
      </c>
      <c r="O8" s="120">
        <v>6</v>
      </c>
      <c r="P8" s="120">
        <v>8</v>
      </c>
      <c r="Q8" s="27">
        <v>92</v>
      </c>
      <c r="R8" s="120">
        <v>12</v>
      </c>
      <c r="S8" s="120">
        <v>8</v>
      </c>
      <c r="T8" s="118">
        <v>236.9</v>
      </c>
      <c r="U8" s="121">
        <v>39</v>
      </c>
      <c r="V8" s="122">
        <v>5</v>
      </c>
      <c r="W8" s="120">
        <v>12</v>
      </c>
      <c r="X8" s="123">
        <v>9789</v>
      </c>
      <c r="Y8" s="124">
        <v>5</v>
      </c>
      <c r="Z8" s="120">
        <v>12</v>
      </c>
      <c r="AA8" s="121">
        <v>9882</v>
      </c>
      <c r="AB8" s="2"/>
      <c r="AC8" s="1"/>
    </row>
    <row r="9" spans="1:29">
      <c r="A9" s="107" t="s">
        <v>2</v>
      </c>
      <c r="B9" s="14" t="s">
        <v>54</v>
      </c>
      <c r="C9" s="108" t="s">
        <v>371</v>
      </c>
      <c r="D9" s="109">
        <v>67.2</v>
      </c>
      <c r="E9" s="110">
        <v>29</v>
      </c>
      <c r="F9" s="110">
        <v>62.6</v>
      </c>
      <c r="G9" s="111">
        <v>12</v>
      </c>
      <c r="H9" s="112">
        <v>14</v>
      </c>
      <c r="I9" s="109">
        <v>49</v>
      </c>
      <c r="J9" s="110">
        <v>13.5</v>
      </c>
      <c r="K9" s="17">
        <v>62.5</v>
      </c>
      <c r="L9" s="111">
        <v>11</v>
      </c>
      <c r="M9" s="112">
        <v>4</v>
      </c>
      <c r="N9" s="109">
        <v>37</v>
      </c>
      <c r="O9" s="111">
        <v>6</v>
      </c>
      <c r="P9" s="111">
        <v>4</v>
      </c>
      <c r="Q9" s="16">
        <v>74</v>
      </c>
      <c r="R9" s="111">
        <v>10</v>
      </c>
      <c r="S9" s="111">
        <v>26</v>
      </c>
      <c r="T9" s="109">
        <v>236.1</v>
      </c>
      <c r="U9" s="112">
        <v>39</v>
      </c>
      <c r="V9" s="113">
        <v>6</v>
      </c>
      <c r="W9" s="111">
        <v>13</v>
      </c>
      <c r="X9" s="114">
        <v>9920</v>
      </c>
      <c r="Y9" s="115">
        <v>6</v>
      </c>
      <c r="Z9" s="111">
        <v>13</v>
      </c>
      <c r="AA9" s="112">
        <v>9960</v>
      </c>
      <c r="AB9" s="2"/>
      <c r="AC9" s="1"/>
    </row>
    <row r="10" spans="1:29">
      <c r="A10" s="107" t="s">
        <v>2</v>
      </c>
      <c r="B10" s="14" t="s">
        <v>237</v>
      </c>
      <c r="C10" s="108" t="s">
        <v>372</v>
      </c>
      <c r="D10" s="109">
        <v>69.599999999999994</v>
      </c>
      <c r="E10" s="110">
        <v>25</v>
      </c>
      <c r="F10" s="110">
        <v>59.8</v>
      </c>
      <c r="G10" s="111">
        <v>12</v>
      </c>
      <c r="H10" s="112">
        <v>19</v>
      </c>
      <c r="I10" s="109">
        <v>34</v>
      </c>
      <c r="J10" s="110">
        <v>3</v>
      </c>
      <c r="K10" s="17">
        <v>37</v>
      </c>
      <c r="L10" s="111">
        <v>7</v>
      </c>
      <c r="M10" s="112">
        <v>20</v>
      </c>
      <c r="N10" s="109">
        <v>43</v>
      </c>
      <c r="O10" s="111">
        <v>7</v>
      </c>
      <c r="P10" s="111">
        <v>1</v>
      </c>
      <c r="Q10" s="16">
        <v>94</v>
      </c>
      <c r="R10" s="111">
        <v>12</v>
      </c>
      <c r="S10" s="111">
        <v>6</v>
      </c>
      <c r="T10" s="109">
        <v>233.8</v>
      </c>
      <c r="U10" s="112">
        <v>38</v>
      </c>
      <c r="V10" s="113">
        <v>7</v>
      </c>
      <c r="W10" s="111">
        <v>14</v>
      </c>
      <c r="X10" s="114">
        <v>10375</v>
      </c>
      <c r="Y10" s="115">
        <v>7</v>
      </c>
      <c r="Z10" s="111">
        <v>15</v>
      </c>
      <c r="AA10" s="112">
        <v>10855</v>
      </c>
      <c r="AB10" s="2"/>
      <c r="AC10" s="1"/>
    </row>
    <row r="11" spans="1:29" ht="16.5" customHeight="1">
      <c r="A11" s="107" t="s">
        <v>2</v>
      </c>
      <c r="B11" s="14" t="s">
        <v>55</v>
      </c>
      <c r="C11" s="108" t="s">
        <v>373</v>
      </c>
      <c r="D11" s="109">
        <v>74.8</v>
      </c>
      <c r="E11" s="110">
        <v>28</v>
      </c>
      <c r="F11" s="110">
        <v>65.400000000000006</v>
      </c>
      <c r="G11" s="111">
        <v>13</v>
      </c>
      <c r="H11" s="112">
        <v>7</v>
      </c>
      <c r="I11" s="109">
        <v>47</v>
      </c>
      <c r="J11" s="110">
        <v>7</v>
      </c>
      <c r="K11" s="17">
        <v>54</v>
      </c>
      <c r="L11" s="111">
        <v>10</v>
      </c>
      <c r="M11" s="112">
        <v>7</v>
      </c>
      <c r="N11" s="109">
        <v>12</v>
      </c>
      <c r="O11" s="111">
        <v>2</v>
      </c>
      <c r="P11" s="111">
        <v>34</v>
      </c>
      <c r="Q11" s="16">
        <v>98</v>
      </c>
      <c r="R11" s="111">
        <v>13</v>
      </c>
      <c r="S11" s="111">
        <v>3</v>
      </c>
      <c r="T11" s="109">
        <v>229.4</v>
      </c>
      <c r="U11" s="112">
        <v>38</v>
      </c>
      <c r="V11" s="113">
        <v>8</v>
      </c>
      <c r="W11" s="111">
        <v>16</v>
      </c>
      <c r="X11" s="114">
        <v>11240</v>
      </c>
      <c r="Y11" s="115">
        <v>8</v>
      </c>
      <c r="Z11" s="111">
        <v>16</v>
      </c>
      <c r="AA11" s="112">
        <v>11265</v>
      </c>
      <c r="AB11" s="2"/>
      <c r="AC11" s="1"/>
    </row>
    <row r="12" spans="1:29">
      <c r="A12" s="107" t="s">
        <v>2</v>
      </c>
      <c r="B12" s="14" t="s">
        <v>39</v>
      </c>
      <c r="C12" s="108" t="s">
        <v>374</v>
      </c>
      <c r="D12" s="109">
        <v>63.2</v>
      </c>
      <c r="E12" s="110">
        <v>32</v>
      </c>
      <c r="F12" s="110">
        <v>63.6</v>
      </c>
      <c r="G12" s="111">
        <v>12</v>
      </c>
      <c r="H12" s="112">
        <v>12</v>
      </c>
      <c r="I12" s="109">
        <v>52</v>
      </c>
      <c r="J12" s="110">
        <v>8</v>
      </c>
      <c r="K12" s="17">
        <v>60</v>
      </c>
      <c r="L12" s="111">
        <v>11</v>
      </c>
      <c r="M12" s="112">
        <v>6</v>
      </c>
      <c r="N12" s="109">
        <v>27</v>
      </c>
      <c r="O12" s="111">
        <v>5</v>
      </c>
      <c r="P12" s="111">
        <v>15</v>
      </c>
      <c r="Q12" s="16">
        <v>78</v>
      </c>
      <c r="R12" s="111">
        <v>10</v>
      </c>
      <c r="S12" s="111">
        <v>23</v>
      </c>
      <c r="T12" s="109">
        <v>228.6</v>
      </c>
      <c r="U12" s="112">
        <v>38</v>
      </c>
      <c r="V12" s="113">
        <v>9</v>
      </c>
      <c r="W12" s="111">
        <v>18</v>
      </c>
      <c r="X12" s="114">
        <v>11409</v>
      </c>
      <c r="Y12" s="115">
        <v>9</v>
      </c>
      <c r="Z12" s="111">
        <v>18</v>
      </c>
      <c r="AA12" s="112">
        <v>11361</v>
      </c>
      <c r="AB12" s="2"/>
      <c r="AC12" s="1"/>
    </row>
    <row r="13" spans="1:29" ht="16.5" customHeight="1" thickBot="1">
      <c r="A13" s="116" t="s">
        <v>2</v>
      </c>
      <c r="B13" s="25" t="s">
        <v>49</v>
      </c>
      <c r="C13" s="117" t="s">
        <v>375</v>
      </c>
      <c r="D13" s="118">
        <v>57.2</v>
      </c>
      <c r="E13" s="119">
        <v>41</v>
      </c>
      <c r="F13" s="119">
        <v>69.599999999999994</v>
      </c>
      <c r="G13" s="120">
        <v>13</v>
      </c>
      <c r="H13" s="121">
        <v>2</v>
      </c>
      <c r="I13" s="118">
        <v>41</v>
      </c>
      <c r="J13" s="119">
        <v>7</v>
      </c>
      <c r="K13" s="28">
        <v>48</v>
      </c>
      <c r="L13" s="120">
        <v>9</v>
      </c>
      <c r="M13" s="121">
        <v>11</v>
      </c>
      <c r="N13" s="118">
        <v>26</v>
      </c>
      <c r="O13" s="120">
        <v>5</v>
      </c>
      <c r="P13" s="120">
        <v>16</v>
      </c>
      <c r="Q13" s="27">
        <v>82</v>
      </c>
      <c r="R13" s="120">
        <v>11</v>
      </c>
      <c r="S13" s="120">
        <v>17</v>
      </c>
      <c r="T13" s="118">
        <v>225.6</v>
      </c>
      <c r="U13" s="121">
        <v>38</v>
      </c>
      <c r="V13" s="122">
        <v>10</v>
      </c>
      <c r="W13" s="120">
        <v>21</v>
      </c>
      <c r="X13" s="123">
        <v>12016</v>
      </c>
      <c r="Y13" s="124">
        <v>10</v>
      </c>
      <c r="Z13" s="120">
        <v>21</v>
      </c>
      <c r="AA13" s="121">
        <v>11626</v>
      </c>
      <c r="AB13" s="2"/>
      <c r="AC13" s="1"/>
    </row>
    <row r="14" spans="1:29">
      <c r="A14" s="155" t="s">
        <v>246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</row>
    <row r="15" spans="1:29">
      <c r="A15" s="248" t="s">
        <v>59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29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</row>
    <row r="17" spans="1:27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1:27" ht="21" thickBot="1">
      <c r="A18" s="249" t="s">
        <v>247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01"/>
      <c r="R18" s="201"/>
      <c r="S18" s="201"/>
      <c r="T18" s="201"/>
      <c r="U18" s="165"/>
      <c r="V18" s="165"/>
      <c r="W18" s="165"/>
      <c r="X18" s="165"/>
      <c r="Y18" s="165"/>
      <c r="Z18" s="165"/>
      <c r="AA18" s="165"/>
    </row>
    <row r="19" spans="1:27">
      <c r="A19" s="250"/>
      <c r="B19" s="303"/>
      <c r="C19" s="304"/>
      <c r="D19" s="256" t="s">
        <v>20</v>
      </c>
      <c r="E19" s="308"/>
      <c r="F19" s="308"/>
      <c r="G19" s="308"/>
      <c r="H19" s="309"/>
      <c r="I19" s="256" t="s">
        <v>21</v>
      </c>
      <c r="J19" s="308"/>
      <c r="K19" s="308"/>
      <c r="L19" s="308"/>
      <c r="M19" s="309"/>
      <c r="N19" s="256" t="s">
        <v>22</v>
      </c>
      <c r="O19" s="308"/>
      <c r="P19" s="309"/>
      <c r="Q19" s="232" t="s">
        <v>240</v>
      </c>
      <c r="R19" s="301"/>
      <c r="S19" s="302"/>
      <c r="T19" s="259" t="s">
        <v>269</v>
      </c>
      <c r="U19" s="260"/>
      <c r="V19" s="261"/>
      <c r="W19" s="1"/>
      <c r="X19" s="1"/>
      <c r="Y19" s="1"/>
      <c r="Z19" s="1"/>
      <c r="AA19" s="1"/>
    </row>
    <row r="20" spans="1:27" ht="17.25" thickBot="1">
      <c r="A20" s="305"/>
      <c r="B20" s="306"/>
      <c r="C20" s="307"/>
      <c r="D20" s="125" t="s">
        <v>8</v>
      </c>
      <c r="E20" s="126" t="s">
        <v>236</v>
      </c>
      <c r="F20" s="126" t="s">
        <v>26</v>
      </c>
      <c r="G20" s="126" t="s">
        <v>27</v>
      </c>
      <c r="H20" s="127" t="s">
        <v>10</v>
      </c>
      <c r="I20" s="125" t="s">
        <v>8</v>
      </c>
      <c r="J20" s="126" t="s">
        <v>9</v>
      </c>
      <c r="K20" s="126" t="s">
        <v>26</v>
      </c>
      <c r="L20" s="126" t="s">
        <v>27</v>
      </c>
      <c r="M20" s="127" t="s">
        <v>10</v>
      </c>
      <c r="N20" s="125" t="s">
        <v>26</v>
      </c>
      <c r="O20" s="126" t="s">
        <v>27</v>
      </c>
      <c r="P20" s="127" t="s">
        <v>10</v>
      </c>
      <c r="Q20" s="125" t="s">
        <v>26</v>
      </c>
      <c r="R20" s="126" t="s">
        <v>27</v>
      </c>
      <c r="S20" s="127" t="s">
        <v>10</v>
      </c>
      <c r="T20" s="128" t="s">
        <v>11</v>
      </c>
      <c r="U20" s="129" t="s">
        <v>15</v>
      </c>
      <c r="V20" s="130" t="s">
        <v>249</v>
      </c>
      <c r="W20" s="1"/>
      <c r="X20" s="1"/>
      <c r="Y20" s="1"/>
      <c r="Z20" s="1"/>
      <c r="AA20" s="1"/>
    </row>
    <row r="21" spans="1:27">
      <c r="A21" s="232" t="s">
        <v>176</v>
      </c>
      <c r="B21" s="301"/>
      <c r="C21" s="302"/>
      <c r="D21" s="131">
        <v>60.32</v>
      </c>
      <c r="E21" s="132">
        <v>28.35</v>
      </c>
      <c r="F21" s="132">
        <v>58.51</v>
      </c>
      <c r="G21" s="133"/>
      <c r="H21" s="134">
        <v>37</v>
      </c>
      <c r="I21" s="131">
        <v>32.81</v>
      </c>
      <c r="J21" s="132">
        <v>6.85</v>
      </c>
      <c r="K21" s="132">
        <v>39.65</v>
      </c>
      <c r="L21" s="133"/>
      <c r="M21" s="134">
        <v>36</v>
      </c>
      <c r="N21" s="131">
        <v>24.16</v>
      </c>
      <c r="O21" s="133"/>
      <c r="P21" s="134">
        <v>37</v>
      </c>
      <c r="Q21" s="131">
        <v>81.61</v>
      </c>
      <c r="R21" s="133"/>
      <c r="S21" s="134">
        <v>36</v>
      </c>
      <c r="T21" s="131">
        <v>205.18</v>
      </c>
      <c r="U21" s="135"/>
      <c r="V21" s="134">
        <v>36</v>
      </c>
      <c r="W21" s="1"/>
      <c r="X21" s="1"/>
      <c r="Y21" s="1"/>
      <c r="Z21" s="1"/>
      <c r="AA21" s="1"/>
    </row>
    <row r="22" spans="1:27">
      <c r="A22" s="310" t="s">
        <v>177</v>
      </c>
      <c r="B22" s="311"/>
      <c r="C22" s="312"/>
      <c r="D22" s="109">
        <v>13.8049388385583</v>
      </c>
      <c r="E22" s="110">
        <v>5.5287944045304798</v>
      </c>
      <c r="F22" s="110">
        <v>8.6329524421178103</v>
      </c>
      <c r="G22" s="111"/>
      <c r="H22" s="136"/>
      <c r="I22" s="109">
        <v>12.5557486991746</v>
      </c>
      <c r="J22" s="110">
        <v>3.3054488444827101</v>
      </c>
      <c r="K22" s="110">
        <v>14.6958786469659</v>
      </c>
      <c r="L22" s="111"/>
      <c r="M22" s="136"/>
      <c r="N22" s="109">
        <v>9.6393681025997502</v>
      </c>
      <c r="O22" s="111"/>
      <c r="P22" s="136"/>
      <c r="Q22" s="109">
        <v>12.9951150773287</v>
      </c>
      <c r="R22" s="111"/>
      <c r="S22" s="136"/>
      <c r="T22" s="109">
        <v>30.003350474281</v>
      </c>
      <c r="U22" s="137"/>
      <c r="V22" s="136"/>
      <c r="W22" s="1"/>
      <c r="X22" s="1"/>
      <c r="Y22" s="1"/>
      <c r="Z22" s="1"/>
      <c r="AA22" s="1"/>
    </row>
    <row r="23" spans="1:27">
      <c r="A23" s="268" t="s">
        <v>178</v>
      </c>
      <c r="B23" s="269"/>
      <c r="C23" s="270"/>
      <c r="D23" s="109">
        <v>71.599999999999994</v>
      </c>
      <c r="E23" s="110">
        <v>32</v>
      </c>
      <c r="F23" s="110">
        <v>66.8</v>
      </c>
      <c r="G23" s="111">
        <v>13</v>
      </c>
      <c r="H23" s="138"/>
      <c r="I23" s="109">
        <v>49</v>
      </c>
      <c r="J23" s="110">
        <v>10</v>
      </c>
      <c r="K23" s="110">
        <v>62</v>
      </c>
      <c r="L23" s="111">
        <v>11</v>
      </c>
      <c r="M23" s="138"/>
      <c r="N23" s="109">
        <v>35</v>
      </c>
      <c r="O23" s="111">
        <v>6</v>
      </c>
      <c r="P23" s="138"/>
      <c r="Q23" s="109">
        <v>96</v>
      </c>
      <c r="R23" s="111">
        <v>13</v>
      </c>
      <c r="S23" s="138"/>
      <c r="T23" s="109">
        <v>236.9</v>
      </c>
      <c r="U23" s="137">
        <v>39</v>
      </c>
      <c r="V23" s="138"/>
      <c r="W23" s="1"/>
      <c r="X23" s="1"/>
      <c r="Y23" s="1"/>
      <c r="Z23" s="1"/>
      <c r="AA23" s="1"/>
    </row>
    <row r="24" spans="1:27">
      <c r="A24" s="268" t="s">
        <v>179</v>
      </c>
      <c r="B24" s="269"/>
      <c r="C24" s="270"/>
      <c r="D24" s="109">
        <v>69.2</v>
      </c>
      <c r="E24" s="110">
        <v>32</v>
      </c>
      <c r="F24" s="110">
        <v>63.8</v>
      </c>
      <c r="G24" s="111">
        <v>12</v>
      </c>
      <c r="H24" s="138"/>
      <c r="I24" s="109">
        <v>42</v>
      </c>
      <c r="J24" s="110">
        <v>8</v>
      </c>
      <c r="K24" s="110">
        <v>49</v>
      </c>
      <c r="L24" s="111">
        <v>9</v>
      </c>
      <c r="M24" s="138"/>
      <c r="N24" s="109">
        <v>30</v>
      </c>
      <c r="O24" s="111">
        <v>5</v>
      </c>
      <c r="P24" s="138"/>
      <c r="Q24" s="109">
        <v>90</v>
      </c>
      <c r="R24" s="111">
        <v>12</v>
      </c>
      <c r="S24" s="138"/>
      <c r="T24" s="109">
        <v>228.6</v>
      </c>
      <c r="U24" s="137">
        <v>38</v>
      </c>
      <c r="V24" s="138"/>
      <c r="W24" s="1"/>
      <c r="X24" s="1"/>
      <c r="Y24" s="1"/>
      <c r="Z24" s="1"/>
      <c r="AA24" s="1"/>
    </row>
    <row r="25" spans="1:27">
      <c r="A25" s="268" t="s">
        <v>180</v>
      </c>
      <c r="B25" s="269"/>
      <c r="C25" s="270"/>
      <c r="D25" s="109">
        <v>63.2</v>
      </c>
      <c r="E25" s="110">
        <v>29</v>
      </c>
      <c r="F25" s="110">
        <v>59.8</v>
      </c>
      <c r="G25" s="111">
        <v>12</v>
      </c>
      <c r="H25" s="138"/>
      <c r="I25" s="109">
        <v>34</v>
      </c>
      <c r="J25" s="110">
        <v>7</v>
      </c>
      <c r="K25" s="110">
        <v>40.5</v>
      </c>
      <c r="L25" s="111">
        <v>7</v>
      </c>
      <c r="M25" s="138"/>
      <c r="N25" s="109">
        <v>24</v>
      </c>
      <c r="O25" s="111">
        <v>4</v>
      </c>
      <c r="P25" s="138"/>
      <c r="Q25" s="109">
        <v>80</v>
      </c>
      <c r="R25" s="111">
        <v>11</v>
      </c>
      <c r="S25" s="138"/>
      <c r="T25" s="109">
        <v>204.1</v>
      </c>
      <c r="U25" s="137">
        <v>34</v>
      </c>
      <c r="V25" s="138"/>
      <c r="W25" s="1"/>
      <c r="X25" s="1"/>
      <c r="Y25" s="1"/>
      <c r="Z25" s="1"/>
      <c r="AA25" s="1"/>
    </row>
    <row r="26" spans="1:27">
      <c r="A26" s="268" t="s">
        <v>181</v>
      </c>
      <c r="B26" s="269"/>
      <c r="C26" s="270"/>
      <c r="D26" s="109">
        <v>57.2</v>
      </c>
      <c r="E26" s="110">
        <v>25</v>
      </c>
      <c r="F26" s="110">
        <v>55.8</v>
      </c>
      <c r="G26" s="111">
        <v>11</v>
      </c>
      <c r="H26" s="138"/>
      <c r="I26" s="109">
        <v>21</v>
      </c>
      <c r="J26" s="110">
        <v>5</v>
      </c>
      <c r="K26" s="110">
        <v>26</v>
      </c>
      <c r="L26" s="111">
        <v>5</v>
      </c>
      <c r="M26" s="138"/>
      <c r="N26" s="109">
        <v>17</v>
      </c>
      <c r="O26" s="111">
        <v>3</v>
      </c>
      <c r="P26" s="138"/>
      <c r="Q26" s="109">
        <v>74</v>
      </c>
      <c r="R26" s="111">
        <v>10</v>
      </c>
      <c r="S26" s="138"/>
      <c r="T26" s="109">
        <v>188.6</v>
      </c>
      <c r="U26" s="137">
        <v>31</v>
      </c>
      <c r="V26" s="138"/>
      <c r="W26" s="1"/>
      <c r="X26" s="1"/>
      <c r="Y26" s="1"/>
      <c r="Z26" s="1"/>
      <c r="AA26" s="1"/>
    </row>
    <row r="27" spans="1:27" ht="17.25" thickBot="1">
      <c r="A27" s="271" t="s">
        <v>182</v>
      </c>
      <c r="B27" s="272"/>
      <c r="C27" s="273"/>
      <c r="D27" s="118">
        <v>47.6</v>
      </c>
      <c r="E27" s="119">
        <v>22</v>
      </c>
      <c r="F27" s="119">
        <v>46.6</v>
      </c>
      <c r="G27" s="120">
        <v>9</v>
      </c>
      <c r="H27" s="139"/>
      <c r="I27" s="118">
        <v>19</v>
      </c>
      <c r="J27" s="119">
        <v>3</v>
      </c>
      <c r="K27" s="119">
        <v>23.5</v>
      </c>
      <c r="L27" s="120">
        <v>4</v>
      </c>
      <c r="M27" s="139"/>
      <c r="N27" s="118">
        <v>13</v>
      </c>
      <c r="O27" s="120">
        <v>3</v>
      </c>
      <c r="P27" s="139"/>
      <c r="Q27" s="118">
        <v>72</v>
      </c>
      <c r="R27" s="120">
        <v>10</v>
      </c>
      <c r="S27" s="139"/>
      <c r="T27" s="118">
        <v>172.7</v>
      </c>
      <c r="U27" s="140">
        <v>29</v>
      </c>
      <c r="V27" s="139"/>
      <c r="W27" s="1"/>
      <c r="X27" s="1"/>
      <c r="Y27" s="1"/>
      <c r="Z27" s="1"/>
      <c r="AA27" s="1"/>
    </row>
    <row r="28" spans="1:27">
      <c r="A28" s="256" t="s">
        <v>183</v>
      </c>
      <c r="B28" s="308"/>
      <c r="C28" s="309"/>
      <c r="D28" s="141">
        <v>60.06</v>
      </c>
      <c r="E28" s="142">
        <v>27.32</v>
      </c>
      <c r="F28" s="142">
        <v>57.35</v>
      </c>
      <c r="G28" s="143"/>
      <c r="H28" s="144">
        <v>141</v>
      </c>
      <c r="I28" s="141">
        <v>30.79</v>
      </c>
      <c r="J28" s="142">
        <v>6.23</v>
      </c>
      <c r="K28" s="142">
        <v>37.020000000000003</v>
      </c>
      <c r="L28" s="143"/>
      <c r="M28" s="144">
        <v>140</v>
      </c>
      <c r="N28" s="141">
        <v>29.39</v>
      </c>
      <c r="O28" s="143"/>
      <c r="P28" s="144">
        <v>141</v>
      </c>
      <c r="Q28" s="141">
        <v>78.78</v>
      </c>
      <c r="R28" s="143"/>
      <c r="S28" s="144">
        <v>98</v>
      </c>
      <c r="T28" s="141">
        <v>201.05</v>
      </c>
      <c r="U28" s="143"/>
      <c r="V28" s="144">
        <v>98</v>
      </c>
      <c r="W28" s="1"/>
      <c r="X28" s="1"/>
      <c r="Y28" s="1"/>
      <c r="Z28" s="1"/>
      <c r="AA28" s="1"/>
    </row>
    <row r="29" spans="1:27">
      <c r="A29" s="268" t="s">
        <v>184</v>
      </c>
      <c r="B29" s="269"/>
      <c r="C29" s="270"/>
      <c r="D29" s="145">
        <v>11.358801112586599</v>
      </c>
      <c r="E29" s="146">
        <v>6.3553342599922296</v>
      </c>
      <c r="F29" s="146">
        <v>9.3860125727707597</v>
      </c>
      <c r="G29" s="147"/>
      <c r="H29" s="148"/>
      <c r="I29" s="145">
        <v>11.167460715326699</v>
      </c>
      <c r="J29" s="146">
        <v>3.2294313150623002</v>
      </c>
      <c r="K29" s="146">
        <v>13.0771659298345</v>
      </c>
      <c r="L29" s="147"/>
      <c r="M29" s="148"/>
      <c r="N29" s="145">
        <v>13.408831338042701</v>
      </c>
      <c r="O29" s="147"/>
      <c r="P29" s="148"/>
      <c r="Q29" s="145">
        <v>14.100179579352799</v>
      </c>
      <c r="R29" s="147"/>
      <c r="S29" s="148"/>
      <c r="T29" s="145">
        <v>32.044518544292998</v>
      </c>
      <c r="U29" s="147"/>
      <c r="V29" s="148"/>
      <c r="W29" s="1"/>
      <c r="X29" s="1"/>
      <c r="Y29" s="1"/>
      <c r="Z29" s="1"/>
      <c r="AA29" s="1"/>
    </row>
    <row r="30" spans="1:27">
      <c r="A30" s="268" t="s">
        <v>250</v>
      </c>
      <c r="B30" s="269"/>
      <c r="C30" s="270"/>
      <c r="D30" s="145">
        <v>72</v>
      </c>
      <c r="E30" s="146">
        <v>34</v>
      </c>
      <c r="F30" s="146">
        <v>66.8</v>
      </c>
      <c r="G30" s="147">
        <v>13</v>
      </c>
      <c r="H30" s="149"/>
      <c r="I30" s="145">
        <v>45</v>
      </c>
      <c r="J30" s="146">
        <v>10</v>
      </c>
      <c r="K30" s="146">
        <v>54</v>
      </c>
      <c r="L30" s="147">
        <v>10</v>
      </c>
      <c r="M30" s="149"/>
      <c r="N30" s="145">
        <v>48</v>
      </c>
      <c r="O30" s="147">
        <v>8</v>
      </c>
      <c r="P30" s="149"/>
      <c r="Q30" s="145">
        <v>96</v>
      </c>
      <c r="R30" s="147">
        <v>13</v>
      </c>
      <c r="S30" s="149"/>
      <c r="T30" s="145">
        <v>236.9</v>
      </c>
      <c r="U30" s="147">
        <v>39</v>
      </c>
      <c r="V30" s="150"/>
      <c r="W30" s="1"/>
      <c r="X30" s="1"/>
      <c r="Y30" s="1"/>
      <c r="Z30" s="1"/>
      <c r="AA30" s="1"/>
    </row>
    <row r="31" spans="1:27">
      <c r="A31" s="268" t="s">
        <v>251</v>
      </c>
      <c r="B31" s="269"/>
      <c r="C31" s="270"/>
      <c r="D31" s="145">
        <v>68.400000000000006</v>
      </c>
      <c r="E31" s="146">
        <v>32</v>
      </c>
      <c r="F31" s="146">
        <v>63.8</v>
      </c>
      <c r="G31" s="147">
        <v>12</v>
      </c>
      <c r="H31" s="149"/>
      <c r="I31" s="145">
        <v>38</v>
      </c>
      <c r="J31" s="146">
        <v>8.5</v>
      </c>
      <c r="K31" s="146">
        <v>47.5</v>
      </c>
      <c r="L31" s="147">
        <v>8</v>
      </c>
      <c r="M31" s="149"/>
      <c r="N31" s="145">
        <v>37</v>
      </c>
      <c r="O31" s="147">
        <v>6</v>
      </c>
      <c r="P31" s="149"/>
      <c r="Q31" s="145">
        <v>88</v>
      </c>
      <c r="R31" s="147">
        <v>12</v>
      </c>
      <c r="S31" s="149"/>
      <c r="T31" s="145">
        <v>221.8</v>
      </c>
      <c r="U31" s="147">
        <v>36</v>
      </c>
      <c r="V31" s="150"/>
      <c r="W31" s="1"/>
      <c r="X31" s="1"/>
      <c r="Y31" s="1"/>
      <c r="Z31" s="1"/>
      <c r="AA31" s="1"/>
    </row>
    <row r="32" spans="1:27">
      <c r="A32" s="268" t="s">
        <v>252</v>
      </c>
      <c r="B32" s="269"/>
      <c r="C32" s="270"/>
      <c r="D32" s="145">
        <v>61.2</v>
      </c>
      <c r="E32" s="146">
        <v>28</v>
      </c>
      <c r="F32" s="146">
        <v>58.4</v>
      </c>
      <c r="G32" s="147">
        <v>11</v>
      </c>
      <c r="H32" s="149"/>
      <c r="I32" s="145">
        <v>30</v>
      </c>
      <c r="J32" s="146">
        <v>6.5</v>
      </c>
      <c r="K32" s="146">
        <v>37.5</v>
      </c>
      <c r="L32" s="147">
        <v>7</v>
      </c>
      <c r="M32" s="149"/>
      <c r="N32" s="145">
        <v>28</v>
      </c>
      <c r="O32" s="147">
        <v>5</v>
      </c>
      <c r="P32" s="149"/>
      <c r="Q32" s="145">
        <v>80</v>
      </c>
      <c r="R32" s="147">
        <v>11</v>
      </c>
      <c r="S32" s="149"/>
      <c r="T32" s="145">
        <v>201.2</v>
      </c>
      <c r="U32" s="147">
        <v>33</v>
      </c>
      <c r="V32" s="150"/>
      <c r="W32" s="1"/>
      <c r="X32" s="1"/>
      <c r="Y32" s="1"/>
      <c r="Z32" s="1"/>
      <c r="AA32" s="1"/>
    </row>
    <row r="33" spans="1:27">
      <c r="A33" s="268" t="s">
        <v>253</v>
      </c>
      <c r="B33" s="269"/>
      <c r="C33" s="270"/>
      <c r="D33" s="145">
        <v>53.6</v>
      </c>
      <c r="E33" s="146">
        <v>24</v>
      </c>
      <c r="F33" s="146">
        <v>52.2</v>
      </c>
      <c r="G33" s="147">
        <v>10</v>
      </c>
      <c r="H33" s="150"/>
      <c r="I33" s="145">
        <v>22</v>
      </c>
      <c r="J33" s="146">
        <v>4.5</v>
      </c>
      <c r="K33" s="146">
        <v>26.5</v>
      </c>
      <c r="L33" s="147">
        <v>5</v>
      </c>
      <c r="M33" s="150"/>
      <c r="N33" s="145">
        <v>19</v>
      </c>
      <c r="O33" s="147">
        <v>4</v>
      </c>
      <c r="P33" s="150"/>
      <c r="Q33" s="145">
        <v>72</v>
      </c>
      <c r="R33" s="147">
        <v>10</v>
      </c>
      <c r="S33" s="150"/>
      <c r="T33" s="145">
        <v>180</v>
      </c>
      <c r="U33" s="147">
        <v>31</v>
      </c>
      <c r="V33" s="150"/>
      <c r="W33"/>
      <c r="X33"/>
      <c r="Y33"/>
      <c r="Z33"/>
      <c r="AA33"/>
    </row>
    <row r="34" spans="1:27" ht="17.25" thickBot="1">
      <c r="A34" s="271" t="s">
        <v>254</v>
      </c>
      <c r="B34" s="272"/>
      <c r="C34" s="273"/>
      <c r="D34" s="151">
        <v>48.4</v>
      </c>
      <c r="E34" s="152">
        <v>20</v>
      </c>
      <c r="F34" s="152">
        <v>46.6</v>
      </c>
      <c r="G34" s="153">
        <v>9</v>
      </c>
      <c r="H34" s="154"/>
      <c r="I34" s="151">
        <v>18</v>
      </c>
      <c r="J34" s="152">
        <v>1</v>
      </c>
      <c r="K34" s="152">
        <v>22.5</v>
      </c>
      <c r="L34" s="153">
        <v>4</v>
      </c>
      <c r="M34" s="154"/>
      <c r="N34" s="151">
        <v>13</v>
      </c>
      <c r="O34" s="153">
        <v>3</v>
      </c>
      <c r="P34" s="154"/>
      <c r="Q34" s="151">
        <v>64</v>
      </c>
      <c r="R34" s="153">
        <v>9</v>
      </c>
      <c r="S34" s="154"/>
      <c r="T34" s="151">
        <v>171.7</v>
      </c>
      <c r="U34" s="153">
        <v>29</v>
      </c>
      <c r="V34" s="154"/>
      <c r="W34"/>
      <c r="X34"/>
      <c r="Y34"/>
      <c r="Z34"/>
      <c r="AA34"/>
    </row>
    <row r="35" spans="1:27">
      <c r="A35" s="256" t="s">
        <v>185</v>
      </c>
      <c r="B35" s="308"/>
      <c r="C35" s="309"/>
      <c r="D35" s="141">
        <v>63.1</v>
      </c>
      <c r="E35" s="142">
        <v>25.44</v>
      </c>
      <c r="F35" s="142">
        <v>56.99</v>
      </c>
      <c r="G35" s="143"/>
      <c r="H35" s="144">
        <v>33218</v>
      </c>
      <c r="I35" s="141">
        <v>38.799999999999997</v>
      </c>
      <c r="J35" s="142">
        <v>9.39</v>
      </c>
      <c r="K35" s="142">
        <v>48.19</v>
      </c>
      <c r="L35" s="143"/>
      <c r="M35" s="144">
        <v>32983</v>
      </c>
      <c r="N35" s="141">
        <v>36.22</v>
      </c>
      <c r="O35" s="143"/>
      <c r="P35" s="144">
        <v>32782</v>
      </c>
      <c r="Q35" s="141">
        <v>79.959999999999994</v>
      </c>
      <c r="R35" s="143"/>
      <c r="S35" s="144">
        <v>27965</v>
      </c>
      <c r="T35" s="141">
        <v>216.1</v>
      </c>
      <c r="U35" s="143"/>
      <c r="V35" s="144">
        <v>27965</v>
      </c>
      <c r="W35"/>
      <c r="X35"/>
      <c r="Y35"/>
      <c r="Z35"/>
      <c r="AA35"/>
    </row>
    <row r="36" spans="1:27">
      <c r="A36" s="268" t="s">
        <v>29</v>
      </c>
      <c r="B36" s="269"/>
      <c r="C36" s="270"/>
      <c r="D36" s="145">
        <v>13.807251460907301</v>
      </c>
      <c r="E36" s="146">
        <v>7.5791057432381201</v>
      </c>
      <c r="F36" s="146">
        <v>12.268902160314401</v>
      </c>
      <c r="G36" s="147"/>
      <c r="H36" s="148"/>
      <c r="I36" s="145">
        <v>14.0381049880035</v>
      </c>
      <c r="J36" s="146">
        <v>5.7647747685786896</v>
      </c>
      <c r="K36" s="146">
        <v>18.6903449344676</v>
      </c>
      <c r="L36" s="147"/>
      <c r="M36" s="148"/>
      <c r="N36" s="145">
        <v>20.2833328613698</v>
      </c>
      <c r="O36" s="147"/>
      <c r="P36" s="148"/>
      <c r="Q36" s="145">
        <v>16.810966586970199</v>
      </c>
      <c r="R36" s="147"/>
      <c r="S36" s="148"/>
      <c r="T36" s="145">
        <v>53.112683751947301</v>
      </c>
      <c r="U36" s="147"/>
      <c r="V36" s="148"/>
      <c r="W36"/>
      <c r="X36"/>
      <c r="Y36"/>
      <c r="Z36"/>
      <c r="AA36"/>
    </row>
    <row r="37" spans="1:27">
      <c r="A37" s="268" t="s">
        <v>255</v>
      </c>
      <c r="B37" s="269"/>
      <c r="C37" s="270"/>
      <c r="D37" s="145">
        <v>78</v>
      </c>
      <c r="E37" s="146">
        <v>33</v>
      </c>
      <c r="F37" s="146">
        <v>70</v>
      </c>
      <c r="G37" s="147">
        <v>14</v>
      </c>
      <c r="H37" s="150"/>
      <c r="I37" s="145">
        <v>57</v>
      </c>
      <c r="J37" s="146">
        <v>16.5</v>
      </c>
      <c r="K37" s="146">
        <v>71.5</v>
      </c>
      <c r="L37" s="147">
        <v>13</v>
      </c>
      <c r="M37" s="150"/>
      <c r="N37" s="145">
        <v>63</v>
      </c>
      <c r="O37" s="147">
        <v>11</v>
      </c>
      <c r="P37" s="150"/>
      <c r="Q37" s="145">
        <v>98</v>
      </c>
      <c r="R37" s="147">
        <v>13</v>
      </c>
      <c r="S37" s="150"/>
      <c r="T37" s="145">
        <v>280.3</v>
      </c>
      <c r="U37" s="147">
        <v>46</v>
      </c>
      <c r="V37" s="150"/>
      <c r="W37"/>
      <c r="X37"/>
      <c r="Y37"/>
      <c r="Z37"/>
      <c r="AA37"/>
    </row>
    <row r="38" spans="1:27">
      <c r="A38" s="268" t="s">
        <v>256</v>
      </c>
      <c r="B38" s="269"/>
      <c r="C38" s="270"/>
      <c r="D38" s="145">
        <v>72.8</v>
      </c>
      <c r="E38" s="146">
        <v>31</v>
      </c>
      <c r="F38" s="146">
        <v>65.5</v>
      </c>
      <c r="G38" s="147">
        <v>13</v>
      </c>
      <c r="H38" s="150"/>
      <c r="I38" s="145">
        <v>50</v>
      </c>
      <c r="J38" s="146">
        <v>13.5</v>
      </c>
      <c r="K38" s="146">
        <v>63</v>
      </c>
      <c r="L38" s="147">
        <v>11</v>
      </c>
      <c r="M38" s="150"/>
      <c r="N38" s="145">
        <v>49</v>
      </c>
      <c r="O38" s="147">
        <v>8</v>
      </c>
      <c r="P38" s="150"/>
      <c r="Q38" s="145">
        <v>92</v>
      </c>
      <c r="R38" s="147">
        <v>12</v>
      </c>
      <c r="S38" s="150"/>
      <c r="T38" s="145">
        <v>252.5</v>
      </c>
      <c r="U38" s="147">
        <v>42</v>
      </c>
      <c r="V38" s="150"/>
      <c r="W38"/>
      <c r="X38"/>
      <c r="Y38"/>
      <c r="Z38"/>
      <c r="AA38"/>
    </row>
    <row r="39" spans="1:27">
      <c r="A39" s="268" t="s">
        <v>257</v>
      </c>
      <c r="B39" s="269"/>
      <c r="C39" s="270"/>
      <c r="D39" s="145">
        <v>64.400000000000006</v>
      </c>
      <c r="E39" s="146">
        <v>27</v>
      </c>
      <c r="F39" s="146">
        <v>58.6</v>
      </c>
      <c r="G39" s="147">
        <v>11</v>
      </c>
      <c r="H39" s="150"/>
      <c r="I39" s="145">
        <v>39</v>
      </c>
      <c r="J39" s="146">
        <v>9</v>
      </c>
      <c r="K39" s="146">
        <v>48</v>
      </c>
      <c r="L39" s="147">
        <v>9</v>
      </c>
      <c r="M39" s="150"/>
      <c r="N39" s="145">
        <v>32</v>
      </c>
      <c r="O39" s="147">
        <v>6</v>
      </c>
      <c r="P39" s="150"/>
      <c r="Q39" s="145">
        <v>82</v>
      </c>
      <c r="R39" s="147">
        <v>11</v>
      </c>
      <c r="S39" s="150"/>
      <c r="T39" s="145">
        <v>215.4</v>
      </c>
      <c r="U39" s="147">
        <v>36</v>
      </c>
      <c r="V39" s="150"/>
      <c r="W39"/>
      <c r="X39"/>
      <c r="Y39"/>
      <c r="Z39"/>
      <c r="AA39"/>
    </row>
    <row r="40" spans="1:27">
      <c r="A40" s="268" t="s">
        <v>258</v>
      </c>
      <c r="B40" s="269"/>
      <c r="C40" s="270"/>
      <c r="D40" s="145">
        <v>55.2</v>
      </c>
      <c r="E40" s="146">
        <v>22</v>
      </c>
      <c r="F40" s="146">
        <v>50.6</v>
      </c>
      <c r="G40" s="147">
        <v>10</v>
      </c>
      <c r="H40" s="150"/>
      <c r="I40" s="145">
        <v>27</v>
      </c>
      <c r="J40" s="146">
        <v>5</v>
      </c>
      <c r="K40" s="146">
        <v>33</v>
      </c>
      <c r="L40" s="147">
        <v>6</v>
      </c>
      <c r="M40" s="150"/>
      <c r="N40" s="145">
        <v>20</v>
      </c>
      <c r="O40" s="147">
        <v>4</v>
      </c>
      <c r="P40" s="150"/>
      <c r="Q40" s="145">
        <v>70</v>
      </c>
      <c r="R40" s="147">
        <v>9</v>
      </c>
      <c r="S40" s="150"/>
      <c r="T40" s="145">
        <v>179.3</v>
      </c>
      <c r="U40" s="147">
        <v>30</v>
      </c>
      <c r="V40" s="150"/>
      <c r="W40"/>
      <c r="X40"/>
      <c r="Y40"/>
      <c r="Z40"/>
      <c r="AA40"/>
    </row>
    <row r="41" spans="1:27" ht="17.25" thickBot="1">
      <c r="A41" s="271" t="s">
        <v>259</v>
      </c>
      <c r="B41" s="272"/>
      <c r="C41" s="273"/>
      <c r="D41" s="151">
        <v>48</v>
      </c>
      <c r="E41" s="152">
        <v>17</v>
      </c>
      <c r="F41" s="152">
        <v>43.4</v>
      </c>
      <c r="G41" s="153">
        <v>9</v>
      </c>
      <c r="H41" s="154"/>
      <c r="I41" s="151">
        <v>21</v>
      </c>
      <c r="J41" s="152">
        <v>2</v>
      </c>
      <c r="K41" s="152">
        <v>24</v>
      </c>
      <c r="L41" s="153">
        <v>5</v>
      </c>
      <c r="M41" s="154"/>
      <c r="N41" s="151">
        <v>14</v>
      </c>
      <c r="O41" s="153">
        <v>3</v>
      </c>
      <c r="P41" s="154"/>
      <c r="Q41" s="151">
        <v>60</v>
      </c>
      <c r="R41" s="153">
        <v>8</v>
      </c>
      <c r="S41" s="154"/>
      <c r="T41" s="151">
        <v>154</v>
      </c>
      <c r="U41" s="153">
        <v>26</v>
      </c>
      <c r="V41" s="154"/>
      <c r="W41"/>
      <c r="X41"/>
      <c r="Y41"/>
      <c r="Z41"/>
      <c r="AA41"/>
    </row>
    <row r="42" spans="1:27" ht="16.5" customHeight="1" thickBot="1">
      <c r="A42" s="280" t="s">
        <v>260</v>
      </c>
      <c r="B42" s="313"/>
      <c r="C42" s="314"/>
      <c r="D42" s="283">
        <v>5.3666660000000004</v>
      </c>
      <c r="E42" s="284"/>
      <c r="F42" s="284"/>
      <c r="G42" s="284"/>
      <c r="H42" s="285"/>
      <c r="I42" s="283">
        <v>5.944</v>
      </c>
      <c r="J42" s="284"/>
      <c r="K42" s="284"/>
      <c r="L42" s="284"/>
      <c r="M42" s="285"/>
      <c r="N42" s="283">
        <v>6.2880000000000003</v>
      </c>
      <c r="O42" s="284"/>
      <c r="P42" s="285"/>
      <c r="Q42" s="283">
        <v>7.8766660000000002</v>
      </c>
      <c r="R42" s="284"/>
      <c r="S42" s="285"/>
      <c r="T42" s="287"/>
      <c r="U42" s="288"/>
      <c r="V42" s="289"/>
      <c r="W42" s="202"/>
      <c r="X42" s="91"/>
      <c r="Y42" s="91"/>
      <c r="Z42" s="91"/>
      <c r="AA42" s="91"/>
    </row>
    <row r="43" spans="1:27">
      <c r="A43" s="290" t="s">
        <v>186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</row>
    <row r="44" spans="1:27">
      <c r="A44" s="286" t="s">
        <v>270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/>
      <c r="R44"/>
      <c r="S44"/>
      <c r="T44"/>
      <c r="U44"/>
      <c r="V44"/>
      <c r="W44"/>
      <c r="X44"/>
      <c r="Y44"/>
      <c r="Z44"/>
      <c r="AA44"/>
    </row>
    <row r="46" spans="1:27" ht="16.5" customHeight="1"/>
    <row r="48" spans="1:27" ht="16.5" customHeight="1"/>
    <row r="49" ht="16.5" customHeight="1"/>
    <row r="50" ht="16.5" customHeight="1"/>
    <row r="51" ht="16.5" customHeight="1"/>
    <row r="52" ht="16.5" customHeight="1"/>
    <row r="53" ht="16.5" customHeight="1"/>
    <row r="54" ht="17.2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7.2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7.25" customHeight="1"/>
    <row r="69" ht="17.25" customHeight="1"/>
  </sheetData>
  <mergeCells count="65">
    <mergeCell ref="A44:P44"/>
    <mergeCell ref="I42:M42"/>
    <mergeCell ref="N42:P42"/>
    <mergeCell ref="Q42:S42"/>
    <mergeCell ref="T42:V42"/>
    <mergeCell ref="A43:P43"/>
    <mergeCell ref="A39:C39"/>
    <mergeCell ref="A40:C40"/>
    <mergeCell ref="A41:C41"/>
    <mergeCell ref="A42:C42"/>
    <mergeCell ref="D42:H42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Q19:S19"/>
    <mergeCell ref="T19:V19"/>
    <mergeCell ref="A21:C21"/>
    <mergeCell ref="A22:C22"/>
    <mergeCell ref="A23:C23"/>
    <mergeCell ref="A15:M15"/>
    <mergeCell ref="A18:P18"/>
    <mergeCell ref="A19:C20"/>
    <mergeCell ref="D19:H19"/>
    <mergeCell ref="I19:M19"/>
    <mergeCell ref="N19:P19"/>
    <mergeCell ref="U2:U3"/>
    <mergeCell ref="V2:X2"/>
    <mergeCell ref="D1:H1"/>
    <mergeCell ref="I1:M1"/>
    <mergeCell ref="N1:P1"/>
    <mergeCell ref="Q1:S1"/>
    <mergeCell ref="T1:AA1"/>
    <mergeCell ref="F2:F3"/>
    <mergeCell ref="G2:G3"/>
    <mergeCell ref="H2:H3"/>
    <mergeCell ref="Y2:AA2"/>
    <mergeCell ref="I2:I3"/>
    <mergeCell ref="J2:J3"/>
    <mergeCell ref="K2:K3"/>
    <mergeCell ref="L2:L3"/>
    <mergeCell ref="M2:M3"/>
    <mergeCell ref="S2:S3"/>
    <mergeCell ref="T2:T3"/>
    <mergeCell ref="A1:A3"/>
    <mergeCell ref="B1:B3"/>
    <mergeCell ref="C1:C3"/>
    <mergeCell ref="D2:D3"/>
    <mergeCell ref="E2:E3"/>
    <mergeCell ref="N2:N3"/>
    <mergeCell ref="O2:O3"/>
    <mergeCell ref="P2:P3"/>
    <mergeCell ref="Q2:Q3"/>
    <mergeCell ref="R2:R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A17" sqref="A17:V17"/>
    </sheetView>
  </sheetViews>
  <sheetFormatPr defaultColWidth="11.75" defaultRowHeight="16.5"/>
  <cols>
    <col min="1" max="2" width="5.25" bestFit="1" customWidth="1"/>
    <col min="3" max="3" width="11.5" customWidth="1"/>
    <col min="4" max="7" width="5.25" bestFit="1" customWidth="1"/>
    <col min="8" max="8" width="5.625" bestFit="1" customWidth="1"/>
    <col min="9" max="12" width="5.25" bestFit="1" customWidth="1"/>
    <col min="13" max="13" width="5.625" bestFit="1" customWidth="1"/>
    <col min="14" max="15" width="5.25" bestFit="1" customWidth="1"/>
    <col min="16" max="16" width="5.625" bestFit="1" customWidth="1"/>
    <col min="17" max="17" width="6" bestFit="1" customWidth="1"/>
    <col min="18" max="18" width="5.25" bestFit="1" customWidth="1"/>
    <col min="19" max="19" width="5.625" bestFit="1" customWidth="1"/>
    <col min="20" max="20" width="6" bestFit="1" customWidth="1"/>
    <col min="21" max="21" width="7.125" bestFit="1" customWidth="1"/>
    <col min="22" max="22" width="5.625" bestFit="1" customWidth="1"/>
    <col min="23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9">
      <c r="A1" s="293" t="s">
        <v>232</v>
      </c>
      <c r="B1" s="293" t="s">
        <v>233</v>
      </c>
      <c r="C1" s="293" t="s">
        <v>267</v>
      </c>
      <c r="D1" s="232" t="s">
        <v>20</v>
      </c>
      <c r="E1" s="301"/>
      <c r="F1" s="301"/>
      <c r="G1" s="301"/>
      <c r="H1" s="302"/>
      <c r="I1" s="232" t="s">
        <v>21</v>
      </c>
      <c r="J1" s="301"/>
      <c r="K1" s="301"/>
      <c r="L1" s="301"/>
      <c r="M1" s="302"/>
      <c r="N1" s="232" t="s">
        <v>22</v>
      </c>
      <c r="O1" s="301"/>
      <c r="P1" s="302"/>
      <c r="Q1" s="232" t="s">
        <v>240</v>
      </c>
      <c r="R1" s="301"/>
      <c r="S1" s="302"/>
      <c r="T1" s="238" t="s">
        <v>241</v>
      </c>
      <c r="U1" s="239"/>
      <c r="V1" s="239"/>
      <c r="W1" s="239"/>
      <c r="X1" s="239"/>
      <c r="Y1" s="239"/>
      <c r="Z1" s="239"/>
      <c r="AA1" s="240"/>
      <c r="AB1" s="2"/>
      <c r="AC1" s="1"/>
    </row>
    <row r="2" spans="1:29" ht="16.5" customHeight="1">
      <c r="A2" s="294"/>
      <c r="B2" s="294"/>
      <c r="C2" s="294"/>
      <c r="D2" s="235" t="s">
        <v>8</v>
      </c>
      <c r="E2" s="236" t="s">
        <v>236</v>
      </c>
      <c r="F2" s="236" t="s">
        <v>26</v>
      </c>
      <c r="G2" s="236" t="s">
        <v>27</v>
      </c>
      <c r="H2" s="237" t="s">
        <v>31</v>
      </c>
      <c r="I2" s="235" t="s">
        <v>8</v>
      </c>
      <c r="J2" s="236" t="s">
        <v>9</v>
      </c>
      <c r="K2" s="236" t="s">
        <v>244</v>
      </c>
      <c r="L2" s="236" t="s">
        <v>27</v>
      </c>
      <c r="M2" s="237" t="s">
        <v>31</v>
      </c>
      <c r="N2" s="235" t="s">
        <v>244</v>
      </c>
      <c r="O2" s="236" t="s">
        <v>27</v>
      </c>
      <c r="P2" s="237" t="s">
        <v>31</v>
      </c>
      <c r="Q2" s="235" t="s">
        <v>26</v>
      </c>
      <c r="R2" s="236" t="s">
        <v>27</v>
      </c>
      <c r="S2" s="237" t="s">
        <v>268</v>
      </c>
      <c r="T2" s="291" t="s">
        <v>11</v>
      </c>
      <c r="U2" s="296" t="s">
        <v>15</v>
      </c>
      <c r="V2" s="298" t="s">
        <v>32</v>
      </c>
      <c r="W2" s="299"/>
      <c r="X2" s="300"/>
      <c r="Y2" s="298" t="s">
        <v>33</v>
      </c>
      <c r="Z2" s="299"/>
      <c r="AA2" s="300"/>
      <c r="AB2" s="2"/>
      <c r="AC2" s="1"/>
    </row>
    <row r="3" spans="1:29" ht="17.25" thickBot="1">
      <c r="A3" s="295"/>
      <c r="B3" s="295"/>
      <c r="C3" s="295"/>
      <c r="D3" s="225"/>
      <c r="E3" s="228"/>
      <c r="F3" s="228"/>
      <c r="G3" s="228"/>
      <c r="H3" s="231"/>
      <c r="I3" s="225"/>
      <c r="J3" s="228"/>
      <c r="K3" s="228"/>
      <c r="L3" s="228"/>
      <c r="M3" s="231"/>
      <c r="N3" s="225"/>
      <c r="O3" s="228"/>
      <c r="P3" s="231"/>
      <c r="Q3" s="225"/>
      <c r="R3" s="228"/>
      <c r="S3" s="231"/>
      <c r="T3" s="292"/>
      <c r="U3" s="297"/>
      <c r="V3" s="9" t="s">
        <v>12</v>
      </c>
      <c r="W3" s="10" t="s">
        <v>34</v>
      </c>
      <c r="X3" s="11" t="s">
        <v>35</v>
      </c>
      <c r="Y3" s="12" t="s">
        <v>12</v>
      </c>
      <c r="Z3" s="10" t="s">
        <v>34</v>
      </c>
      <c r="AA3" s="11" t="s">
        <v>35</v>
      </c>
      <c r="AB3" s="2"/>
      <c r="AC3" s="1"/>
    </row>
    <row r="4" spans="1:29">
      <c r="A4" s="107" t="s">
        <v>3</v>
      </c>
      <c r="B4" s="14" t="s">
        <v>231</v>
      </c>
      <c r="C4" s="108" t="s">
        <v>343</v>
      </c>
      <c r="D4" s="109">
        <v>79.599999999999994</v>
      </c>
      <c r="E4" s="110">
        <v>30</v>
      </c>
      <c r="F4" s="110">
        <v>69.8</v>
      </c>
      <c r="G4" s="111">
        <v>13</v>
      </c>
      <c r="H4" s="112">
        <v>5</v>
      </c>
      <c r="I4" s="109">
        <v>32</v>
      </c>
      <c r="J4" s="110">
        <v>5.5</v>
      </c>
      <c r="K4" s="17">
        <v>37.5</v>
      </c>
      <c r="L4" s="111">
        <v>7</v>
      </c>
      <c r="M4" s="112">
        <v>17</v>
      </c>
      <c r="N4" s="109">
        <v>56</v>
      </c>
      <c r="O4" s="111">
        <v>9</v>
      </c>
      <c r="P4" s="111">
        <v>1</v>
      </c>
      <c r="Q4" s="16">
        <v>112</v>
      </c>
      <c r="R4" s="111">
        <v>15</v>
      </c>
      <c r="S4" s="111">
        <v>1</v>
      </c>
      <c r="T4" s="109">
        <v>275.3</v>
      </c>
      <c r="U4" s="112">
        <v>44</v>
      </c>
      <c r="V4" s="113">
        <v>1</v>
      </c>
      <c r="W4" s="111">
        <v>1</v>
      </c>
      <c r="X4" s="114">
        <v>3883</v>
      </c>
      <c r="Y4" s="115">
        <v>1</v>
      </c>
      <c r="Z4" s="111">
        <v>2</v>
      </c>
      <c r="AA4" s="112">
        <v>4419</v>
      </c>
      <c r="AB4" s="2"/>
      <c r="AC4" s="1"/>
    </row>
    <row r="5" spans="1:29">
      <c r="A5" s="107" t="s">
        <v>3</v>
      </c>
      <c r="B5" s="14" t="s">
        <v>52</v>
      </c>
      <c r="C5" s="108" t="s">
        <v>344</v>
      </c>
      <c r="D5" s="109">
        <v>84</v>
      </c>
      <c r="E5" s="110">
        <v>33</v>
      </c>
      <c r="F5" s="110">
        <v>75</v>
      </c>
      <c r="G5" s="111">
        <v>14</v>
      </c>
      <c r="H5" s="112">
        <v>1</v>
      </c>
      <c r="I5" s="109">
        <v>47</v>
      </c>
      <c r="J5" s="110">
        <v>10</v>
      </c>
      <c r="K5" s="17">
        <v>57</v>
      </c>
      <c r="L5" s="111">
        <v>10</v>
      </c>
      <c r="M5" s="112">
        <v>3</v>
      </c>
      <c r="N5" s="109">
        <v>34</v>
      </c>
      <c r="O5" s="111">
        <v>6</v>
      </c>
      <c r="P5" s="111">
        <v>4</v>
      </c>
      <c r="Q5" s="16">
        <v>98</v>
      </c>
      <c r="R5" s="111">
        <v>13</v>
      </c>
      <c r="S5" s="111">
        <v>4</v>
      </c>
      <c r="T5" s="109">
        <v>264</v>
      </c>
      <c r="U5" s="112">
        <v>43</v>
      </c>
      <c r="V5" s="113">
        <v>2</v>
      </c>
      <c r="W5" s="111">
        <v>4</v>
      </c>
      <c r="X5" s="114">
        <v>5296</v>
      </c>
      <c r="Y5" s="115">
        <v>2</v>
      </c>
      <c r="Z5" s="111">
        <v>4</v>
      </c>
      <c r="AA5" s="112">
        <v>5476</v>
      </c>
      <c r="AB5" s="2"/>
      <c r="AC5" s="1"/>
    </row>
    <row r="6" spans="1:29">
      <c r="A6" s="107" t="s">
        <v>3</v>
      </c>
      <c r="B6" s="14" t="s">
        <v>53</v>
      </c>
      <c r="C6" s="108" t="s">
        <v>345</v>
      </c>
      <c r="D6" s="109">
        <v>74.400000000000006</v>
      </c>
      <c r="E6" s="110">
        <v>34</v>
      </c>
      <c r="F6" s="110">
        <v>71.2</v>
      </c>
      <c r="G6" s="111">
        <v>14</v>
      </c>
      <c r="H6" s="112">
        <v>2</v>
      </c>
      <c r="I6" s="109">
        <v>51</v>
      </c>
      <c r="J6" s="110">
        <v>7</v>
      </c>
      <c r="K6" s="17">
        <v>58</v>
      </c>
      <c r="L6" s="111">
        <v>10</v>
      </c>
      <c r="M6" s="112">
        <v>2</v>
      </c>
      <c r="N6" s="109">
        <v>32</v>
      </c>
      <c r="O6" s="111">
        <v>6</v>
      </c>
      <c r="P6" s="111">
        <v>9</v>
      </c>
      <c r="Q6" s="16">
        <v>88</v>
      </c>
      <c r="R6" s="111">
        <v>12</v>
      </c>
      <c r="S6" s="111">
        <v>10</v>
      </c>
      <c r="T6" s="109">
        <v>249.2</v>
      </c>
      <c r="U6" s="112">
        <v>42</v>
      </c>
      <c r="V6" s="113">
        <v>3</v>
      </c>
      <c r="W6" s="111">
        <v>7</v>
      </c>
      <c r="X6" s="114">
        <v>7514</v>
      </c>
      <c r="Y6" s="115">
        <v>3</v>
      </c>
      <c r="Z6" s="111">
        <v>5</v>
      </c>
      <c r="AA6" s="112">
        <v>6961</v>
      </c>
      <c r="AB6" s="2"/>
      <c r="AC6" s="1"/>
    </row>
    <row r="7" spans="1:29">
      <c r="A7" s="107" t="s">
        <v>3</v>
      </c>
      <c r="B7" s="14" t="s">
        <v>36</v>
      </c>
      <c r="C7" s="108" t="s">
        <v>376</v>
      </c>
      <c r="D7" s="109">
        <v>74.8</v>
      </c>
      <c r="E7" s="110">
        <v>25</v>
      </c>
      <c r="F7" s="110">
        <v>62.4</v>
      </c>
      <c r="G7" s="111">
        <v>12</v>
      </c>
      <c r="H7" s="112">
        <v>15</v>
      </c>
      <c r="I7" s="109">
        <v>45</v>
      </c>
      <c r="J7" s="110">
        <v>7.5</v>
      </c>
      <c r="K7" s="17">
        <v>52.5</v>
      </c>
      <c r="L7" s="111">
        <v>9</v>
      </c>
      <c r="M7" s="112">
        <v>7</v>
      </c>
      <c r="N7" s="109">
        <v>34</v>
      </c>
      <c r="O7" s="111">
        <v>6</v>
      </c>
      <c r="P7" s="111">
        <v>4</v>
      </c>
      <c r="Q7" s="16">
        <v>100</v>
      </c>
      <c r="R7" s="111">
        <v>13</v>
      </c>
      <c r="S7" s="111">
        <v>2</v>
      </c>
      <c r="T7" s="109">
        <v>248.9</v>
      </c>
      <c r="U7" s="112">
        <v>40</v>
      </c>
      <c r="V7" s="113">
        <v>4</v>
      </c>
      <c r="W7" s="111">
        <v>8</v>
      </c>
      <c r="X7" s="114">
        <v>7566</v>
      </c>
      <c r="Y7" s="115">
        <v>4</v>
      </c>
      <c r="Z7" s="111">
        <v>8</v>
      </c>
      <c r="AA7" s="112">
        <v>8243</v>
      </c>
      <c r="AB7" s="2"/>
      <c r="AC7" s="1"/>
    </row>
    <row r="8" spans="1:29" ht="17.25" thickBot="1">
      <c r="A8" s="116" t="s">
        <v>3</v>
      </c>
      <c r="B8" s="25" t="s">
        <v>46</v>
      </c>
      <c r="C8" s="117" t="s">
        <v>377</v>
      </c>
      <c r="D8" s="118">
        <v>79.599999999999994</v>
      </c>
      <c r="E8" s="119">
        <v>25</v>
      </c>
      <c r="F8" s="119">
        <v>64.8</v>
      </c>
      <c r="G8" s="120">
        <v>13</v>
      </c>
      <c r="H8" s="121">
        <v>12</v>
      </c>
      <c r="I8" s="118">
        <v>51</v>
      </c>
      <c r="J8" s="119">
        <v>4.5</v>
      </c>
      <c r="K8" s="28">
        <v>55.5</v>
      </c>
      <c r="L8" s="120">
        <v>10</v>
      </c>
      <c r="M8" s="121">
        <v>5</v>
      </c>
      <c r="N8" s="118">
        <v>8</v>
      </c>
      <c r="O8" s="120">
        <v>2</v>
      </c>
      <c r="P8" s="120">
        <v>34</v>
      </c>
      <c r="Q8" s="27">
        <v>100</v>
      </c>
      <c r="R8" s="120">
        <v>13</v>
      </c>
      <c r="S8" s="120">
        <v>2</v>
      </c>
      <c r="T8" s="118">
        <v>228.3</v>
      </c>
      <c r="U8" s="121">
        <v>38</v>
      </c>
      <c r="V8" s="122">
        <v>5</v>
      </c>
      <c r="W8" s="120">
        <v>19</v>
      </c>
      <c r="X8" s="123">
        <v>11469</v>
      </c>
      <c r="Y8" s="124">
        <v>5</v>
      </c>
      <c r="Z8" s="120">
        <v>19</v>
      </c>
      <c r="AA8" s="121">
        <v>11388</v>
      </c>
      <c r="AB8" s="2"/>
      <c r="AC8" s="1"/>
    </row>
    <row r="9" spans="1:29" ht="17.25" thickBot="1">
      <c r="A9" s="107" t="s">
        <v>3</v>
      </c>
      <c r="B9" s="14" t="s">
        <v>50</v>
      </c>
      <c r="C9" s="108" t="s">
        <v>378</v>
      </c>
      <c r="D9" s="109">
        <v>63.6</v>
      </c>
      <c r="E9" s="110">
        <v>26</v>
      </c>
      <c r="F9" s="110">
        <v>57.8</v>
      </c>
      <c r="G9" s="111">
        <v>11</v>
      </c>
      <c r="H9" s="112">
        <v>22</v>
      </c>
      <c r="I9" s="109">
        <v>56</v>
      </c>
      <c r="J9" s="110">
        <v>7</v>
      </c>
      <c r="K9" s="17">
        <v>63</v>
      </c>
      <c r="L9" s="111">
        <v>11</v>
      </c>
      <c r="M9" s="112">
        <v>1</v>
      </c>
      <c r="N9" s="109">
        <v>33</v>
      </c>
      <c r="O9" s="111">
        <v>6</v>
      </c>
      <c r="P9" s="111">
        <v>7</v>
      </c>
      <c r="Q9" s="16">
        <v>72</v>
      </c>
      <c r="R9" s="111">
        <v>10</v>
      </c>
      <c r="S9" s="111">
        <v>27</v>
      </c>
      <c r="T9" s="109">
        <v>225.8</v>
      </c>
      <c r="U9" s="112">
        <v>38</v>
      </c>
      <c r="V9" s="113">
        <v>6</v>
      </c>
      <c r="W9" s="111">
        <v>20</v>
      </c>
      <c r="X9" s="114">
        <v>11983</v>
      </c>
      <c r="Y9" s="115">
        <v>6</v>
      </c>
      <c r="Z9" s="111">
        <v>20</v>
      </c>
      <c r="AA9" s="112">
        <v>11613</v>
      </c>
      <c r="AB9" s="2"/>
      <c r="AC9" s="1"/>
    </row>
    <row r="10" spans="1:29">
      <c r="A10" s="155" t="s">
        <v>246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</row>
    <row r="11" spans="1:29">
      <c r="A11" s="248" t="s">
        <v>59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29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29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29" ht="21" thickBot="1">
      <c r="A14" s="249" t="s">
        <v>247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01"/>
      <c r="R14" s="201"/>
      <c r="S14" s="201"/>
      <c r="T14" s="201"/>
      <c r="U14" s="165"/>
      <c r="V14" s="165"/>
      <c r="W14" s="165"/>
      <c r="X14" s="165"/>
      <c r="Y14" s="165"/>
      <c r="Z14" s="165"/>
      <c r="AA14" s="165"/>
    </row>
    <row r="15" spans="1:29">
      <c r="A15" s="250"/>
      <c r="B15" s="251"/>
      <c r="C15" s="252"/>
      <c r="D15" s="256" t="s">
        <v>20</v>
      </c>
      <c r="E15" s="257"/>
      <c r="F15" s="257"/>
      <c r="G15" s="257"/>
      <c r="H15" s="258"/>
      <c r="I15" s="256" t="s">
        <v>21</v>
      </c>
      <c r="J15" s="257"/>
      <c r="K15" s="257"/>
      <c r="L15" s="257"/>
      <c r="M15" s="258"/>
      <c r="N15" s="256" t="s">
        <v>22</v>
      </c>
      <c r="O15" s="257"/>
      <c r="P15" s="258"/>
      <c r="Q15" s="232" t="s">
        <v>240</v>
      </c>
      <c r="R15" s="233"/>
      <c r="S15" s="234"/>
      <c r="T15" s="259" t="s">
        <v>269</v>
      </c>
      <c r="U15" s="260"/>
      <c r="V15" s="261"/>
      <c r="W15" s="1"/>
      <c r="X15" s="1"/>
      <c r="Y15" s="1"/>
      <c r="Z15" s="1"/>
      <c r="AA15" s="1"/>
    </row>
    <row r="16" spans="1:29" ht="17.25" thickBot="1">
      <c r="A16" s="253"/>
      <c r="B16" s="254"/>
      <c r="C16" s="255"/>
      <c r="D16" s="125" t="s">
        <v>8</v>
      </c>
      <c r="E16" s="126" t="s">
        <v>236</v>
      </c>
      <c r="F16" s="126" t="s">
        <v>26</v>
      </c>
      <c r="G16" s="126" t="s">
        <v>27</v>
      </c>
      <c r="H16" s="127" t="s">
        <v>10</v>
      </c>
      <c r="I16" s="125" t="s">
        <v>8</v>
      </c>
      <c r="J16" s="126" t="s">
        <v>9</v>
      </c>
      <c r="K16" s="126" t="s">
        <v>26</v>
      </c>
      <c r="L16" s="126" t="s">
        <v>27</v>
      </c>
      <c r="M16" s="127" t="s">
        <v>10</v>
      </c>
      <c r="N16" s="125" t="s">
        <v>26</v>
      </c>
      <c r="O16" s="126" t="s">
        <v>27</v>
      </c>
      <c r="P16" s="127" t="s">
        <v>10</v>
      </c>
      <c r="Q16" s="125" t="s">
        <v>26</v>
      </c>
      <c r="R16" s="126" t="s">
        <v>27</v>
      </c>
      <c r="S16" s="127" t="s">
        <v>10</v>
      </c>
      <c r="T16" s="128" t="s">
        <v>11</v>
      </c>
      <c r="U16" s="129" t="s">
        <v>15</v>
      </c>
      <c r="V16" s="130" t="s">
        <v>249</v>
      </c>
      <c r="W16" s="1"/>
      <c r="X16" s="1"/>
      <c r="Y16" s="1"/>
      <c r="Z16" s="1"/>
      <c r="AA16" s="1"/>
    </row>
    <row r="17" spans="1:27" ht="16.5" customHeight="1">
      <c r="A17" s="262" t="s">
        <v>176</v>
      </c>
      <c r="B17" s="263"/>
      <c r="C17" s="264"/>
      <c r="D17" s="131">
        <v>63.32</v>
      </c>
      <c r="E17" s="132">
        <v>28.67</v>
      </c>
      <c r="F17" s="132">
        <v>60.33</v>
      </c>
      <c r="G17" s="133"/>
      <c r="H17" s="134">
        <v>36</v>
      </c>
      <c r="I17" s="131">
        <v>31.86</v>
      </c>
      <c r="J17" s="132">
        <v>5.21</v>
      </c>
      <c r="K17" s="132">
        <v>37.07</v>
      </c>
      <c r="L17" s="133"/>
      <c r="M17" s="134">
        <v>36</v>
      </c>
      <c r="N17" s="131">
        <v>22</v>
      </c>
      <c r="O17" s="133"/>
      <c r="P17" s="134">
        <v>36</v>
      </c>
      <c r="Q17" s="131">
        <v>80.5</v>
      </c>
      <c r="R17" s="133"/>
      <c r="S17" s="134">
        <v>36</v>
      </c>
      <c r="T17" s="131">
        <v>199.9</v>
      </c>
      <c r="U17" s="135"/>
      <c r="V17" s="134">
        <v>36</v>
      </c>
      <c r="W17" s="1"/>
      <c r="X17" s="1"/>
      <c r="Y17" s="1"/>
      <c r="Z17" s="1"/>
      <c r="AA17" s="1"/>
    </row>
    <row r="18" spans="1:27">
      <c r="A18" s="265" t="s">
        <v>177</v>
      </c>
      <c r="B18" s="266"/>
      <c r="C18" s="267"/>
      <c r="D18" s="109">
        <v>11.5622145285756</v>
      </c>
      <c r="E18" s="110">
        <v>6.6490758914461301</v>
      </c>
      <c r="F18" s="110">
        <v>10.9788166217682</v>
      </c>
      <c r="G18" s="111"/>
      <c r="H18" s="136"/>
      <c r="I18" s="109">
        <v>11.867448602641399</v>
      </c>
      <c r="J18" s="110">
        <v>2.33975949073286</v>
      </c>
      <c r="K18" s="110">
        <v>13.453177616756101</v>
      </c>
      <c r="L18" s="111"/>
      <c r="M18" s="136"/>
      <c r="N18" s="109">
        <v>11.1114339292444</v>
      </c>
      <c r="O18" s="111"/>
      <c r="P18" s="136"/>
      <c r="Q18" s="109">
        <v>15.321381946311</v>
      </c>
      <c r="R18" s="111"/>
      <c r="S18" s="136"/>
      <c r="T18" s="109">
        <v>36.323296406877297</v>
      </c>
      <c r="U18" s="137"/>
      <c r="V18" s="136"/>
      <c r="W18" s="1"/>
      <c r="X18" s="1"/>
      <c r="Y18" s="1"/>
      <c r="Z18" s="1"/>
      <c r="AA18" s="1"/>
    </row>
    <row r="19" spans="1:27">
      <c r="A19" s="268" t="s">
        <v>178</v>
      </c>
      <c r="B19" s="269"/>
      <c r="C19" s="270"/>
      <c r="D19" s="109">
        <v>74.400000000000006</v>
      </c>
      <c r="E19" s="110">
        <v>35</v>
      </c>
      <c r="F19" s="110">
        <v>69.8</v>
      </c>
      <c r="G19" s="111">
        <v>13</v>
      </c>
      <c r="H19" s="138"/>
      <c r="I19" s="109">
        <v>49</v>
      </c>
      <c r="J19" s="110">
        <v>7.5</v>
      </c>
      <c r="K19" s="110">
        <v>55.5</v>
      </c>
      <c r="L19" s="111">
        <v>10</v>
      </c>
      <c r="M19" s="138"/>
      <c r="N19" s="109">
        <v>34</v>
      </c>
      <c r="O19" s="111">
        <v>6</v>
      </c>
      <c r="P19" s="138"/>
      <c r="Q19" s="109">
        <v>98</v>
      </c>
      <c r="R19" s="111">
        <v>13</v>
      </c>
      <c r="S19" s="138"/>
      <c r="T19" s="109">
        <v>228.3</v>
      </c>
      <c r="U19" s="137">
        <v>38</v>
      </c>
      <c r="V19" s="138"/>
      <c r="W19" s="1"/>
      <c r="X19" s="1"/>
      <c r="Y19" s="1"/>
      <c r="Z19" s="1"/>
      <c r="AA19" s="1"/>
    </row>
    <row r="20" spans="1:27">
      <c r="A20" s="268" t="s">
        <v>179</v>
      </c>
      <c r="B20" s="269"/>
      <c r="C20" s="270"/>
      <c r="D20" s="109">
        <v>70</v>
      </c>
      <c r="E20" s="110">
        <v>33</v>
      </c>
      <c r="F20" s="110">
        <v>66.599999999999994</v>
      </c>
      <c r="G20" s="111">
        <v>13</v>
      </c>
      <c r="H20" s="138"/>
      <c r="I20" s="109">
        <v>39</v>
      </c>
      <c r="J20" s="110">
        <v>6.5</v>
      </c>
      <c r="K20" s="110">
        <v>47.5</v>
      </c>
      <c r="L20" s="111">
        <v>8</v>
      </c>
      <c r="M20" s="138"/>
      <c r="N20" s="109">
        <v>27</v>
      </c>
      <c r="O20" s="111">
        <v>5</v>
      </c>
      <c r="P20" s="138"/>
      <c r="Q20" s="109">
        <v>88</v>
      </c>
      <c r="R20" s="111">
        <v>12</v>
      </c>
      <c r="S20" s="138"/>
      <c r="T20" s="109">
        <v>210.3</v>
      </c>
      <c r="U20" s="137">
        <v>35</v>
      </c>
      <c r="V20" s="138"/>
      <c r="W20" s="1"/>
      <c r="X20" s="1"/>
      <c r="Y20" s="1"/>
      <c r="Z20" s="1"/>
      <c r="AA20" s="1"/>
    </row>
    <row r="21" spans="1:27">
      <c r="A21" s="268" t="s">
        <v>180</v>
      </c>
      <c r="B21" s="269"/>
      <c r="C21" s="270"/>
      <c r="D21" s="109">
        <v>62.4</v>
      </c>
      <c r="E21" s="110">
        <v>28</v>
      </c>
      <c r="F21" s="110">
        <v>59.2</v>
      </c>
      <c r="G21" s="111">
        <v>12</v>
      </c>
      <c r="H21" s="138"/>
      <c r="I21" s="109">
        <v>30</v>
      </c>
      <c r="J21" s="110">
        <v>5</v>
      </c>
      <c r="K21" s="110">
        <v>35.5</v>
      </c>
      <c r="L21" s="111">
        <v>6</v>
      </c>
      <c r="M21" s="138"/>
      <c r="N21" s="109">
        <v>21</v>
      </c>
      <c r="O21" s="111">
        <v>4</v>
      </c>
      <c r="P21" s="138"/>
      <c r="Q21" s="109">
        <v>80</v>
      </c>
      <c r="R21" s="111">
        <v>11</v>
      </c>
      <c r="S21" s="138"/>
      <c r="T21" s="109">
        <v>198</v>
      </c>
      <c r="U21" s="137">
        <v>33</v>
      </c>
      <c r="V21" s="138"/>
      <c r="W21" s="1"/>
      <c r="X21" s="1"/>
      <c r="Y21" s="1"/>
      <c r="Z21" s="1"/>
      <c r="AA21" s="1"/>
    </row>
    <row r="22" spans="1:27">
      <c r="A22" s="268" t="s">
        <v>181</v>
      </c>
      <c r="B22" s="269"/>
      <c r="C22" s="270"/>
      <c r="D22" s="109">
        <v>53.6</v>
      </c>
      <c r="E22" s="110">
        <v>25</v>
      </c>
      <c r="F22" s="110">
        <v>54.4</v>
      </c>
      <c r="G22" s="111">
        <v>11</v>
      </c>
      <c r="H22" s="138"/>
      <c r="I22" s="109">
        <v>22</v>
      </c>
      <c r="J22" s="110">
        <v>4.5</v>
      </c>
      <c r="K22" s="110">
        <v>25</v>
      </c>
      <c r="L22" s="111">
        <v>5</v>
      </c>
      <c r="M22" s="138"/>
      <c r="N22" s="109">
        <v>11</v>
      </c>
      <c r="O22" s="111">
        <v>2</v>
      </c>
      <c r="P22" s="138"/>
      <c r="Q22" s="109">
        <v>72</v>
      </c>
      <c r="R22" s="111">
        <v>10</v>
      </c>
      <c r="S22" s="138"/>
      <c r="T22" s="109">
        <v>176.1</v>
      </c>
      <c r="U22" s="137">
        <v>30</v>
      </c>
      <c r="V22" s="138"/>
      <c r="W22" s="1"/>
      <c r="X22" s="1"/>
      <c r="Y22" s="1"/>
      <c r="Z22" s="1"/>
      <c r="AA22" s="1"/>
    </row>
    <row r="23" spans="1:27" ht="17.25" thickBot="1">
      <c r="A23" s="271" t="s">
        <v>182</v>
      </c>
      <c r="B23" s="272"/>
      <c r="C23" s="273"/>
      <c r="D23" s="118">
        <v>51.6</v>
      </c>
      <c r="E23" s="119">
        <v>23</v>
      </c>
      <c r="F23" s="119">
        <v>50.2</v>
      </c>
      <c r="G23" s="120">
        <v>10</v>
      </c>
      <c r="H23" s="139"/>
      <c r="I23" s="118">
        <v>18</v>
      </c>
      <c r="J23" s="119">
        <v>1</v>
      </c>
      <c r="K23" s="119">
        <v>22.5</v>
      </c>
      <c r="L23" s="120">
        <v>4</v>
      </c>
      <c r="M23" s="139"/>
      <c r="N23" s="118">
        <v>9</v>
      </c>
      <c r="O23" s="120">
        <v>2</v>
      </c>
      <c r="P23" s="139"/>
      <c r="Q23" s="118">
        <v>64</v>
      </c>
      <c r="R23" s="120">
        <v>9</v>
      </c>
      <c r="S23" s="139"/>
      <c r="T23" s="118">
        <v>163</v>
      </c>
      <c r="U23" s="140">
        <v>28</v>
      </c>
      <c r="V23" s="139"/>
      <c r="W23" s="1"/>
      <c r="X23" s="1"/>
      <c r="Y23" s="1"/>
      <c r="Z23" s="1"/>
      <c r="AA23" s="1"/>
    </row>
    <row r="24" spans="1:27">
      <c r="A24" s="256" t="s">
        <v>183</v>
      </c>
      <c r="B24" s="257"/>
      <c r="C24" s="258"/>
      <c r="D24" s="141">
        <v>60.06</v>
      </c>
      <c r="E24" s="142">
        <v>27.32</v>
      </c>
      <c r="F24" s="142">
        <v>57.35</v>
      </c>
      <c r="G24" s="143"/>
      <c r="H24" s="144">
        <v>141</v>
      </c>
      <c r="I24" s="141">
        <v>30.79</v>
      </c>
      <c r="J24" s="142">
        <v>6.23</v>
      </c>
      <c r="K24" s="142">
        <v>37.020000000000003</v>
      </c>
      <c r="L24" s="143"/>
      <c r="M24" s="144">
        <v>140</v>
      </c>
      <c r="N24" s="141">
        <v>29.39</v>
      </c>
      <c r="O24" s="143"/>
      <c r="P24" s="144">
        <v>141</v>
      </c>
      <c r="Q24" s="141">
        <v>78.78</v>
      </c>
      <c r="R24" s="143"/>
      <c r="S24" s="144">
        <v>98</v>
      </c>
      <c r="T24" s="141">
        <v>201.05</v>
      </c>
      <c r="U24" s="143"/>
      <c r="V24" s="144">
        <v>98</v>
      </c>
      <c r="W24" s="1"/>
      <c r="X24" s="1"/>
      <c r="Y24" s="1"/>
      <c r="Z24" s="1"/>
      <c r="AA24" s="1"/>
    </row>
    <row r="25" spans="1:27">
      <c r="A25" s="268" t="s">
        <v>184</v>
      </c>
      <c r="B25" s="274"/>
      <c r="C25" s="275"/>
      <c r="D25" s="145">
        <v>11.358801112586599</v>
      </c>
      <c r="E25" s="146">
        <v>6.3553342599922296</v>
      </c>
      <c r="F25" s="146">
        <v>9.3860125727707597</v>
      </c>
      <c r="G25" s="147"/>
      <c r="H25" s="148"/>
      <c r="I25" s="145">
        <v>11.167460715326699</v>
      </c>
      <c r="J25" s="146">
        <v>3.2294313150623002</v>
      </c>
      <c r="K25" s="146">
        <v>13.0771659298345</v>
      </c>
      <c r="L25" s="147"/>
      <c r="M25" s="148"/>
      <c r="N25" s="145">
        <v>13.408831338042701</v>
      </c>
      <c r="O25" s="147"/>
      <c r="P25" s="148"/>
      <c r="Q25" s="145">
        <v>14.100179579352799</v>
      </c>
      <c r="R25" s="147"/>
      <c r="S25" s="148"/>
      <c r="T25" s="145">
        <v>32.044518544292998</v>
      </c>
      <c r="U25" s="147"/>
      <c r="V25" s="148"/>
      <c r="W25" s="1"/>
      <c r="X25" s="1"/>
      <c r="Y25" s="1"/>
      <c r="Z25" s="1"/>
      <c r="AA25" s="1"/>
    </row>
    <row r="26" spans="1:27">
      <c r="A26" s="268" t="s">
        <v>250</v>
      </c>
      <c r="B26" s="274"/>
      <c r="C26" s="275"/>
      <c r="D26" s="145">
        <v>72</v>
      </c>
      <c r="E26" s="146">
        <v>34</v>
      </c>
      <c r="F26" s="146">
        <v>66.8</v>
      </c>
      <c r="G26" s="147">
        <v>13</v>
      </c>
      <c r="H26" s="149"/>
      <c r="I26" s="145">
        <v>45</v>
      </c>
      <c r="J26" s="146">
        <v>10</v>
      </c>
      <c r="K26" s="146">
        <v>54</v>
      </c>
      <c r="L26" s="147">
        <v>10</v>
      </c>
      <c r="M26" s="149"/>
      <c r="N26" s="145">
        <v>48</v>
      </c>
      <c r="O26" s="147">
        <v>8</v>
      </c>
      <c r="P26" s="149"/>
      <c r="Q26" s="145">
        <v>96</v>
      </c>
      <c r="R26" s="147">
        <v>13</v>
      </c>
      <c r="S26" s="149"/>
      <c r="T26" s="145">
        <v>236.9</v>
      </c>
      <c r="U26" s="147">
        <v>39</v>
      </c>
      <c r="V26" s="150"/>
      <c r="W26" s="1"/>
      <c r="X26" s="1"/>
      <c r="Y26" s="1"/>
      <c r="Z26" s="1"/>
      <c r="AA26" s="1"/>
    </row>
    <row r="27" spans="1:27">
      <c r="A27" s="268" t="s">
        <v>251</v>
      </c>
      <c r="B27" s="274"/>
      <c r="C27" s="275"/>
      <c r="D27" s="145">
        <v>68.400000000000006</v>
      </c>
      <c r="E27" s="146">
        <v>32</v>
      </c>
      <c r="F27" s="146">
        <v>63.8</v>
      </c>
      <c r="G27" s="147">
        <v>12</v>
      </c>
      <c r="H27" s="149"/>
      <c r="I27" s="145">
        <v>38</v>
      </c>
      <c r="J27" s="146">
        <v>8.5</v>
      </c>
      <c r="K27" s="146">
        <v>47.5</v>
      </c>
      <c r="L27" s="147">
        <v>8</v>
      </c>
      <c r="M27" s="149"/>
      <c r="N27" s="145">
        <v>37</v>
      </c>
      <c r="O27" s="147">
        <v>6</v>
      </c>
      <c r="P27" s="149"/>
      <c r="Q27" s="145">
        <v>88</v>
      </c>
      <c r="R27" s="147">
        <v>12</v>
      </c>
      <c r="S27" s="149"/>
      <c r="T27" s="145">
        <v>221.8</v>
      </c>
      <c r="U27" s="147">
        <v>36</v>
      </c>
      <c r="V27" s="150"/>
      <c r="W27" s="1"/>
      <c r="X27" s="1"/>
      <c r="Y27" s="1"/>
      <c r="Z27" s="1"/>
      <c r="AA27" s="1"/>
    </row>
    <row r="28" spans="1:27">
      <c r="A28" s="268" t="s">
        <v>252</v>
      </c>
      <c r="B28" s="274"/>
      <c r="C28" s="275"/>
      <c r="D28" s="145">
        <v>61.2</v>
      </c>
      <c r="E28" s="146">
        <v>28</v>
      </c>
      <c r="F28" s="146">
        <v>58.4</v>
      </c>
      <c r="G28" s="147">
        <v>11</v>
      </c>
      <c r="H28" s="149"/>
      <c r="I28" s="145">
        <v>30</v>
      </c>
      <c r="J28" s="146">
        <v>6.5</v>
      </c>
      <c r="K28" s="146">
        <v>37.5</v>
      </c>
      <c r="L28" s="147">
        <v>7</v>
      </c>
      <c r="M28" s="149"/>
      <c r="N28" s="145">
        <v>28</v>
      </c>
      <c r="O28" s="147">
        <v>5</v>
      </c>
      <c r="P28" s="149"/>
      <c r="Q28" s="145">
        <v>80</v>
      </c>
      <c r="R28" s="147">
        <v>11</v>
      </c>
      <c r="S28" s="149"/>
      <c r="T28" s="145">
        <v>201.2</v>
      </c>
      <c r="U28" s="147">
        <v>33</v>
      </c>
      <c r="V28" s="150"/>
      <c r="W28" s="1"/>
      <c r="X28" s="1"/>
      <c r="Y28" s="1"/>
      <c r="Z28" s="1"/>
      <c r="AA28" s="1"/>
    </row>
    <row r="29" spans="1:27">
      <c r="A29" s="268" t="s">
        <v>253</v>
      </c>
      <c r="B29" s="276"/>
      <c r="C29" s="277"/>
      <c r="D29" s="145">
        <v>53.6</v>
      </c>
      <c r="E29" s="146">
        <v>24</v>
      </c>
      <c r="F29" s="146">
        <v>52.2</v>
      </c>
      <c r="G29" s="147">
        <v>10</v>
      </c>
      <c r="H29" s="150"/>
      <c r="I29" s="145">
        <v>22</v>
      </c>
      <c r="J29" s="146">
        <v>4.5</v>
      </c>
      <c r="K29" s="146">
        <v>26.5</v>
      </c>
      <c r="L29" s="147">
        <v>5</v>
      </c>
      <c r="M29" s="150"/>
      <c r="N29" s="145">
        <v>19</v>
      </c>
      <c r="O29" s="147">
        <v>4</v>
      </c>
      <c r="P29" s="150"/>
      <c r="Q29" s="145">
        <v>72</v>
      </c>
      <c r="R29" s="147">
        <v>10</v>
      </c>
      <c r="S29" s="150"/>
      <c r="T29" s="145">
        <v>180</v>
      </c>
      <c r="U29" s="147">
        <v>31</v>
      </c>
      <c r="V29" s="150"/>
    </row>
    <row r="30" spans="1:27" ht="17.25" thickBot="1">
      <c r="A30" s="271" t="s">
        <v>254</v>
      </c>
      <c r="B30" s="278"/>
      <c r="C30" s="279"/>
      <c r="D30" s="151">
        <v>48.4</v>
      </c>
      <c r="E30" s="152">
        <v>20</v>
      </c>
      <c r="F30" s="152">
        <v>46.6</v>
      </c>
      <c r="G30" s="153">
        <v>9</v>
      </c>
      <c r="H30" s="154"/>
      <c r="I30" s="151">
        <v>18</v>
      </c>
      <c r="J30" s="152">
        <v>1</v>
      </c>
      <c r="K30" s="152">
        <v>22.5</v>
      </c>
      <c r="L30" s="153">
        <v>4</v>
      </c>
      <c r="M30" s="154"/>
      <c r="N30" s="151">
        <v>13</v>
      </c>
      <c r="O30" s="153">
        <v>3</v>
      </c>
      <c r="P30" s="154"/>
      <c r="Q30" s="151">
        <v>64</v>
      </c>
      <c r="R30" s="153">
        <v>9</v>
      </c>
      <c r="S30" s="154"/>
      <c r="T30" s="151">
        <v>171.7</v>
      </c>
      <c r="U30" s="153">
        <v>29</v>
      </c>
      <c r="V30" s="154"/>
    </row>
    <row r="31" spans="1:27">
      <c r="A31" s="256" t="s">
        <v>185</v>
      </c>
      <c r="B31" s="233"/>
      <c r="C31" s="234"/>
      <c r="D31" s="141">
        <v>63.1</v>
      </c>
      <c r="E31" s="142">
        <v>25.44</v>
      </c>
      <c r="F31" s="142">
        <v>56.99</v>
      </c>
      <c r="G31" s="143"/>
      <c r="H31" s="144">
        <v>33218</v>
      </c>
      <c r="I31" s="141">
        <v>38.799999999999997</v>
      </c>
      <c r="J31" s="142">
        <v>9.39</v>
      </c>
      <c r="K31" s="142">
        <v>48.19</v>
      </c>
      <c r="L31" s="143"/>
      <c r="M31" s="144">
        <v>32983</v>
      </c>
      <c r="N31" s="141">
        <v>36.22</v>
      </c>
      <c r="O31" s="143"/>
      <c r="P31" s="144">
        <v>32782</v>
      </c>
      <c r="Q31" s="141">
        <v>79.959999999999994</v>
      </c>
      <c r="R31" s="143"/>
      <c r="S31" s="144">
        <v>27965</v>
      </c>
      <c r="T31" s="141">
        <v>216.1</v>
      </c>
      <c r="U31" s="143"/>
      <c r="V31" s="144">
        <v>27965</v>
      </c>
    </row>
    <row r="32" spans="1:27">
      <c r="A32" s="268" t="s">
        <v>29</v>
      </c>
      <c r="B32" s="276"/>
      <c r="C32" s="277"/>
      <c r="D32" s="145">
        <v>13.807251460907301</v>
      </c>
      <c r="E32" s="146">
        <v>7.5791057432381201</v>
      </c>
      <c r="F32" s="146">
        <v>12.268902160314401</v>
      </c>
      <c r="G32" s="147"/>
      <c r="H32" s="148"/>
      <c r="I32" s="145">
        <v>14.0381049880035</v>
      </c>
      <c r="J32" s="146">
        <v>5.7647747685786896</v>
      </c>
      <c r="K32" s="146">
        <v>18.6903449344676</v>
      </c>
      <c r="L32" s="147"/>
      <c r="M32" s="148"/>
      <c r="N32" s="145">
        <v>20.2833328613698</v>
      </c>
      <c r="O32" s="147"/>
      <c r="P32" s="148"/>
      <c r="Q32" s="145">
        <v>16.810966586970199</v>
      </c>
      <c r="R32" s="147"/>
      <c r="S32" s="148"/>
      <c r="T32" s="145">
        <v>53.112683751947301</v>
      </c>
      <c r="U32" s="147"/>
      <c r="V32" s="148"/>
    </row>
    <row r="33" spans="1:27">
      <c r="A33" s="268" t="s">
        <v>255</v>
      </c>
      <c r="B33" s="276"/>
      <c r="C33" s="277"/>
      <c r="D33" s="145">
        <v>78</v>
      </c>
      <c r="E33" s="146">
        <v>33</v>
      </c>
      <c r="F33" s="146">
        <v>70</v>
      </c>
      <c r="G33" s="147">
        <v>14</v>
      </c>
      <c r="H33" s="150"/>
      <c r="I33" s="145">
        <v>57</v>
      </c>
      <c r="J33" s="146">
        <v>16.5</v>
      </c>
      <c r="K33" s="146">
        <v>71.5</v>
      </c>
      <c r="L33" s="147">
        <v>13</v>
      </c>
      <c r="M33" s="150"/>
      <c r="N33" s="145">
        <v>63</v>
      </c>
      <c r="O33" s="147">
        <v>11</v>
      </c>
      <c r="P33" s="150"/>
      <c r="Q33" s="145">
        <v>98</v>
      </c>
      <c r="R33" s="147">
        <v>13</v>
      </c>
      <c r="S33" s="150"/>
      <c r="T33" s="145">
        <v>280.3</v>
      </c>
      <c r="U33" s="147">
        <v>46</v>
      </c>
      <c r="V33" s="150"/>
    </row>
    <row r="34" spans="1:27">
      <c r="A34" s="268" t="s">
        <v>256</v>
      </c>
      <c r="B34" s="276"/>
      <c r="C34" s="277"/>
      <c r="D34" s="145">
        <v>72.8</v>
      </c>
      <c r="E34" s="146">
        <v>31</v>
      </c>
      <c r="F34" s="146">
        <v>65.5</v>
      </c>
      <c r="G34" s="147">
        <v>13</v>
      </c>
      <c r="H34" s="150"/>
      <c r="I34" s="145">
        <v>50</v>
      </c>
      <c r="J34" s="146">
        <v>13.5</v>
      </c>
      <c r="K34" s="146">
        <v>63</v>
      </c>
      <c r="L34" s="147">
        <v>11</v>
      </c>
      <c r="M34" s="150"/>
      <c r="N34" s="145">
        <v>49</v>
      </c>
      <c r="O34" s="147">
        <v>8</v>
      </c>
      <c r="P34" s="150"/>
      <c r="Q34" s="145">
        <v>92</v>
      </c>
      <c r="R34" s="147">
        <v>12</v>
      </c>
      <c r="S34" s="150"/>
      <c r="T34" s="145">
        <v>252.5</v>
      </c>
      <c r="U34" s="147">
        <v>42</v>
      </c>
      <c r="V34" s="150"/>
    </row>
    <row r="35" spans="1:27">
      <c r="A35" s="268" t="s">
        <v>257</v>
      </c>
      <c r="B35" s="276"/>
      <c r="C35" s="277"/>
      <c r="D35" s="145">
        <v>64.400000000000006</v>
      </c>
      <c r="E35" s="146">
        <v>27</v>
      </c>
      <c r="F35" s="146">
        <v>58.6</v>
      </c>
      <c r="G35" s="147">
        <v>11</v>
      </c>
      <c r="H35" s="150"/>
      <c r="I35" s="145">
        <v>39</v>
      </c>
      <c r="J35" s="146">
        <v>9</v>
      </c>
      <c r="K35" s="146">
        <v>48</v>
      </c>
      <c r="L35" s="147">
        <v>9</v>
      </c>
      <c r="M35" s="150"/>
      <c r="N35" s="145">
        <v>32</v>
      </c>
      <c r="O35" s="147">
        <v>6</v>
      </c>
      <c r="P35" s="150"/>
      <c r="Q35" s="145">
        <v>82</v>
      </c>
      <c r="R35" s="147">
        <v>11</v>
      </c>
      <c r="S35" s="150"/>
      <c r="T35" s="145">
        <v>215.4</v>
      </c>
      <c r="U35" s="147">
        <v>36</v>
      </c>
      <c r="V35" s="150"/>
    </row>
    <row r="36" spans="1:27">
      <c r="A36" s="268" t="s">
        <v>258</v>
      </c>
      <c r="B36" s="276"/>
      <c r="C36" s="277"/>
      <c r="D36" s="145">
        <v>55.2</v>
      </c>
      <c r="E36" s="146">
        <v>22</v>
      </c>
      <c r="F36" s="146">
        <v>50.6</v>
      </c>
      <c r="G36" s="147">
        <v>10</v>
      </c>
      <c r="H36" s="150"/>
      <c r="I36" s="145">
        <v>27</v>
      </c>
      <c r="J36" s="146">
        <v>5</v>
      </c>
      <c r="K36" s="146">
        <v>33</v>
      </c>
      <c r="L36" s="147">
        <v>6</v>
      </c>
      <c r="M36" s="150"/>
      <c r="N36" s="145">
        <v>20</v>
      </c>
      <c r="O36" s="147">
        <v>4</v>
      </c>
      <c r="P36" s="150"/>
      <c r="Q36" s="145">
        <v>70</v>
      </c>
      <c r="R36" s="147">
        <v>9</v>
      </c>
      <c r="S36" s="150"/>
      <c r="T36" s="145">
        <v>179.3</v>
      </c>
      <c r="U36" s="147">
        <v>30</v>
      </c>
      <c r="V36" s="150"/>
    </row>
    <row r="37" spans="1:27" ht="17.25" thickBot="1">
      <c r="A37" s="271" t="s">
        <v>259</v>
      </c>
      <c r="B37" s="278"/>
      <c r="C37" s="279"/>
      <c r="D37" s="151">
        <v>48</v>
      </c>
      <c r="E37" s="152">
        <v>17</v>
      </c>
      <c r="F37" s="152">
        <v>43.4</v>
      </c>
      <c r="G37" s="153">
        <v>9</v>
      </c>
      <c r="H37" s="154"/>
      <c r="I37" s="151">
        <v>21</v>
      </c>
      <c r="J37" s="152">
        <v>2</v>
      </c>
      <c r="K37" s="152">
        <v>24</v>
      </c>
      <c r="L37" s="153">
        <v>5</v>
      </c>
      <c r="M37" s="154"/>
      <c r="N37" s="151">
        <v>14</v>
      </c>
      <c r="O37" s="153">
        <v>3</v>
      </c>
      <c r="P37" s="154"/>
      <c r="Q37" s="151">
        <v>60</v>
      </c>
      <c r="R37" s="153">
        <v>8</v>
      </c>
      <c r="S37" s="154"/>
      <c r="T37" s="151">
        <v>154</v>
      </c>
      <c r="U37" s="153">
        <v>26</v>
      </c>
      <c r="V37" s="154"/>
    </row>
    <row r="38" spans="1:27" ht="17.25" thickBot="1">
      <c r="A38" s="280" t="s">
        <v>260</v>
      </c>
      <c r="B38" s="281"/>
      <c r="C38" s="282"/>
      <c r="D38" s="283">
        <v>5.3666660000000004</v>
      </c>
      <c r="E38" s="284"/>
      <c r="F38" s="284"/>
      <c r="G38" s="284"/>
      <c r="H38" s="285"/>
      <c r="I38" s="283">
        <v>5.944</v>
      </c>
      <c r="J38" s="284"/>
      <c r="K38" s="284"/>
      <c r="L38" s="284"/>
      <c r="M38" s="285"/>
      <c r="N38" s="283">
        <v>6.2880000000000003</v>
      </c>
      <c r="O38" s="284"/>
      <c r="P38" s="285"/>
      <c r="Q38" s="283">
        <v>7.8766660000000002</v>
      </c>
      <c r="R38" s="284"/>
      <c r="S38" s="285"/>
      <c r="T38" s="287"/>
      <c r="U38" s="288"/>
      <c r="V38" s="289"/>
      <c r="W38" s="202"/>
      <c r="X38" s="91"/>
      <c r="Y38" s="91"/>
      <c r="Z38" s="91"/>
      <c r="AA38" s="91"/>
    </row>
    <row r="39" spans="1:27">
      <c r="A39" s="290" t="s">
        <v>186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</row>
    <row r="40" spans="1:27">
      <c r="A40" s="286" t="s">
        <v>270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</row>
  </sheetData>
  <mergeCells count="65">
    <mergeCell ref="V2:X2"/>
    <mergeCell ref="Y2:AA2"/>
    <mergeCell ref="Q2:Q3"/>
    <mergeCell ref="R2:R3"/>
    <mergeCell ref="S2:S3"/>
    <mergeCell ref="T2:T3"/>
    <mergeCell ref="U2:U3"/>
    <mergeCell ref="N1:P1"/>
    <mergeCell ref="Q1:S1"/>
    <mergeCell ref="T1:AA1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1:A3"/>
    <mergeCell ref="B1:B3"/>
    <mergeCell ref="C1:C3"/>
    <mergeCell ref="D1:H1"/>
    <mergeCell ref="I1:M1"/>
    <mergeCell ref="A40:P40"/>
    <mergeCell ref="A24:C24"/>
    <mergeCell ref="A23:C23"/>
    <mergeCell ref="A22:C22"/>
    <mergeCell ref="A21:C21"/>
    <mergeCell ref="I38:M38"/>
    <mergeCell ref="N38:P38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Q38:S38"/>
    <mergeCell ref="T38:V38"/>
    <mergeCell ref="A39:P39"/>
    <mergeCell ref="A35:C35"/>
    <mergeCell ref="A36:C36"/>
    <mergeCell ref="A37:C37"/>
    <mergeCell ref="A38:C38"/>
    <mergeCell ref="D38:H38"/>
    <mergeCell ref="A29:C29"/>
    <mergeCell ref="A20:C20"/>
    <mergeCell ref="Q15:S15"/>
    <mergeCell ref="T15:V15"/>
    <mergeCell ref="A17:C17"/>
    <mergeCell ref="A19:C19"/>
    <mergeCell ref="A18:C18"/>
    <mergeCell ref="A11:M11"/>
    <mergeCell ref="A14:P14"/>
    <mergeCell ref="A15:C16"/>
    <mergeCell ref="D15:H15"/>
    <mergeCell ref="I15:M15"/>
    <mergeCell ref="N15:P15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AD1" sqref="AD1:AD1048576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7.125" bestFit="1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7">
      <c r="A1" s="223" t="s">
        <v>232</v>
      </c>
      <c r="B1" s="226" t="s">
        <v>233</v>
      </c>
      <c r="C1" s="229" t="s">
        <v>30</v>
      </c>
      <c r="D1" s="232" t="s">
        <v>20</v>
      </c>
      <c r="E1" s="233"/>
      <c r="F1" s="233"/>
      <c r="G1" s="233"/>
      <c r="H1" s="234"/>
      <c r="I1" s="232" t="s">
        <v>21</v>
      </c>
      <c r="J1" s="233"/>
      <c r="K1" s="233"/>
      <c r="L1" s="233"/>
      <c r="M1" s="234"/>
      <c r="N1" s="232" t="s">
        <v>22</v>
      </c>
      <c r="O1" s="233"/>
      <c r="P1" s="234"/>
      <c r="Q1" s="232" t="s">
        <v>234</v>
      </c>
      <c r="R1" s="233"/>
      <c r="S1" s="234"/>
      <c r="T1" s="238" t="s">
        <v>235</v>
      </c>
      <c r="U1" s="239"/>
      <c r="V1" s="239"/>
      <c r="W1" s="239"/>
      <c r="X1" s="239"/>
      <c r="Y1" s="239"/>
      <c r="Z1" s="239"/>
      <c r="AA1" s="240"/>
    </row>
    <row r="2" spans="1:27" ht="16.5" customHeight="1">
      <c r="A2" s="224"/>
      <c r="B2" s="227"/>
      <c r="C2" s="230"/>
      <c r="D2" s="318" t="s">
        <v>8</v>
      </c>
      <c r="E2" s="236" t="s">
        <v>236</v>
      </c>
      <c r="F2" s="236" t="s">
        <v>26</v>
      </c>
      <c r="G2" s="236" t="s">
        <v>27</v>
      </c>
      <c r="H2" s="237" t="s">
        <v>31</v>
      </c>
      <c r="I2" s="318" t="s">
        <v>8</v>
      </c>
      <c r="J2" s="320" t="s">
        <v>9</v>
      </c>
      <c r="K2" s="236" t="s">
        <v>26</v>
      </c>
      <c r="L2" s="324" t="s">
        <v>27</v>
      </c>
      <c r="M2" s="237" t="s">
        <v>31</v>
      </c>
      <c r="N2" s="318" t="s">
        <v>26</v>
      </c>
      <c r="O2" s="236" t="s">
        <v>27</v>
      </c>
      <c r="P2" s="316" t="s">
        <v>31</v>
      </c>
      <c r="Q2" s="318" t="s">
        <v>26</v>
      </c>
      <c r="R2" s="320" t="s">
        <v>27</v>
      </c>
      <c r="S2" s="237" t="s">
        <v>31</v>
      </c>
      <c r="T2" s="322" t="s">
        <v>11</v>
      </c>
      <c r="U2" s="246" t="s">
        <v>15</v>
      </c>
      <c r="V2" s="241" t="s">
        <v>32</v>
      </c>
      <c r="W2" s="242"/>
      <c r="X2" s="243"/>
      <c r="Y2" s="244" t="s">
        <v>33</v>
      </c>
      <c r="Z2" s="242"/>
      <c r="AA2" s="243"/>
    </row>
    <row r="3" spans="1:27" ht="17.25" thickBot="1">
      <c r="A3" s="326"/>
      <c r="B3" s="327"/>
      <c r="C3" s="328"/>
      <c r="D3" s="319"/>
      <c r="E3" s="228"/>
      <c r="F3" s="228"/>
      <c r="G3" s="228"/>
      <c r="H3" s="231"/>
      <c r="I3" s="319"/>
      <c r="J3" s="321"/>
      <c r="K3" s="228"/>
      <c r="L3" s="325"/>
      <c r="M3" s="231"/>
      <c r="N3" s="319"/>
      <c r="O3" s="228"/>
      <c r="P3" s="317"/>
      <c r="Q3" s="319"/>
      <c r="R3" s="321"/>
      <c r="S3" s="231"/>
      <c r="T3" s="323"/>
      <c r="U3" s="247"/>
      <c r="V3" s="9" t="s">
        <v>12</v>
      </c>
      <c r="W3" s="10" t="s">
        <v>34</v>
      </c>
      <c r="X3" s="11" t="s">
        <v>35</v>
      </c>
      <c r="Y3" s="12" t="s">
        <v>12</v>
      </c>
      <c r="Z3" s="10" t="s">
        <v>34</v>
      </c>
      <c r="AA3" s="11" t="s">
        <v>35</v>
      </c>
    </row>
    <row r="4" spans="1:27">
      <c r="A4" s="13" t="s">
        <v>0</v>
      </c>
      <c r="B4" s="14" t="s">
        <v>37</v>
      </c>
      <c r="C4" s="15" t="s">
        <v>337</v>
      </c>
      <c r="D4" s="16">
        <v>72</v>
      </c>
      <c r="E4" s="17">
        <v>36</v>
      </c>
      <c r="F4" s="17">
        <v>72</v>
      </c>
      <c r="G4" s="18">
        <v>14</v>
      </c>
      <c r="H4" s="19">
        <v>2</v>
      </c>
      <c r="I4" s="16">
        <v>45</v>
      </c>
      <c r="J4" s="17">
        <v>12</v>
      </c>
      <c r="K4" s="17">
        <v>57</v>
      </c>
      <c r="L4" s="18">
        <v>10</v>
      </c>
      <c r="M4" s="19">
        <v>10</v>
      </c>
      <c r="N4" s="16">
        <v>74</v>
      </c>
      <c r="O4" s="18">
        <v>12</v>
      </c>
      <c r="P4" s="19">
        <v>1</v>
      </c>
      <c r="Q4" s="16">
        <v>96.4</v>
      </c>
      <c r="R4" s="18">
        <v>13</v>
      </c>
      <c r="S4" s="19">
        <v>2</v>
      </c>
      <c r="T4" s="20">
        <v>299.39999999999998</v>
      </c>
      <c r="U4" s="19">
        <v>49</v>
      </c>
      <c r="V4" s="21">
        <v>1</v>
      </c>
      <c r="W4" s="18">
        <v>1</v>
      </c>
      <c r="X4" s="22">
        <v>1708</v>
      </c>
      <c r="Y4" s="23">
        <v>1</v>
      </c>
      <c r="Z4" s="18">
        <v>1</v>
      </c>
      <c r="AA4" s="19">
        <v>1856</v>
      </c>
    </row>
    <row r="5" spans="1:27">
      <c r="A5" s="13" t="s">
        <v>1</v>
      </c>
      <c r="B5" s="14" t="s">
        <v>201</v>
      </c>
      <c r="C5" s="15" t="s">
        <v>338</v>
      </c>
      <c r="D5" s="16">
        <v>72</v>
      </c>
      <c r="E5" s="17">
        <v>30</v>
      </c>
      <c r="F5" s="17">
        <v>66</v>
      </c>
      <c r="G5" s="18">
        <v>13</v>
      </c>
      <c r="H5" s="19">
        <v>20</v>
      </c>
      <c r="I5" s="16">
        <v>37</v>
      </c>
      <c r="J5" s="17">
        <v>10.5</v>
      </c>
      <c r="K5" s="17">
        <v>47.5</v>
      </c>
      <c r="L5" s="18">
        <v>8</v>
      </c>
      <c r="M5" s="19">
        <v>31</v>
      </c>
      <c r="N5" s="16">
        <v>55</v>
      </c>
      <c r="O5" s="18">
        <v>9</v>
      </c>
      <c r="P5" s="19">
        <v>6</v>
      </c>
      <c r="Q5" s="16">
        <v>86.4</v>
      </c>
      <c r="R5" s="18">
        <v>12</v>
      </c>
      <c r="S5" s="19">
        <v>3</v>
      </c>
      <c r="T5" s="20">
        <v>254.9</v>
      </c>
      <c r="U5" s="19">
        <v>42</v>
      </c>
      <c r="V5" s="21">
        <v>1</v>
      </c>
      <c r="W5" s="18">
        <v>2</v>
      </c>
      <c r="X5" s="22">
        <v>5163</v>
      </c>
      <c r="Y5" s="23">
        <v>1</v>
      </c>
      <c r="Z5" s="18">
        <v>2</v>
      </c>
      <c r="AA5" s="19">
        <v>5569</v>
      </c>
    </row>
    <row r="6" spans="1:27">
      <c r="A6" s="13" t="s">
        <v>1</v>
      </c>
      <c r="B6" s="14" t="s">
        <v>40</v>
      </c>
      <c r="C6" s="15" t="s">
        <v>339</v>
      </c>
      <c r="D6" s="16">
        <v>72</v>
      </c>
      <c r="E6" s="17">
        <v>26</v>
      </c>
      <c r="F6" s="17">
        <v>62</v>
      </c>
      <c r="G6" s="18">
        <v>12</v>
      </c>
      <c r="H6" s="19">
        <v>49</v>
      </c>
      <c r="I6" s="16">
        <v>54</v>
      </c>
      <c r="J6" s="17">
        <v>10</v>
      </c>
      <c r="K6" s="17">
        <v>64</v>
      </c>
      <c r="L6" s="18">
        <v>11</v>
      </c>
      <c r="M6" s="19">
        <v>1</v>
      </c>
      <c r="N6" s="16">
        <v>30</v>
      </c>
      <c r="O6" s="18">
        <v>5</v>
      </c>
      <c r="P6" s="19">
        <v>61</v>
      </c>
      <c r="Q6" s="16">
        <v>98.27</v>
      </c>
      <c r="R6" s="18">
        <v>14</v>
      </c>
      <c r="S6" s="19">
        <v>1</v>
      </c>
      <c r="T6" s="20">
        <v>254.27</v>
      </c>
      <c r="U6" s="19">
        <v>42</v>
      </c>
      <c r="V6" s="21">
        <v>2</v>
      </c>
      <c r="W6" s="18">
        <v>3</v>
      </c>
      <c r="X6" s="22">
        <v>5238</v>
      </c>
      <c r="Y6" s="23">
        <v>2</v>
      </c>
      <c r="Z6" s="18">
        <v>3</v>
      </c>
      <c r="AA6" s="19">
        <v>5588</v>
      </c>
    </row>
    <row r="7" spans="1:27">
      <c r="A7" s="13" t="s">
        <v>1</v>
      </c>
      <c r="B7" s="14" t="s">
        <v>230</v>
      </c>
      <c r="C7" s="15" t="s">
        <v>340</v>
      </c>
      <c r="D7" s="16">
        <v>78</v>
      </c>
      <c r="E7" s="17">
        <v>32</v>
      </c>
      <c r="F7" s="17">
        <v>71</v>
      </c>
      <c r="G7" s="18">
        <v>14</v>
      </c>
      <c r="H7" s="19">
        <v>5</v>
      </c>
      <c r="I7" s="16">
        <v>43</v>
      </c>
      <c r="J7" s="17">
        <v>10</v>
      </c>
      <c r="K7" s="17">
        <v>53</v>
      </c>
      <c r="L7" s="18">
        <v>9</v>
      </c>
      <c r="M7" s="19">
        <v>18</v>
      </c>
      <c r="N7" s="16">
        <v>51</v>
      </c>
      <c r="O7" s="18">
        <v>9</v>
      </c>
      <c r="P7" s="19">
        <v>11</v>
      </c>
      <c r="Q7" s="16">
        <v>72.8</v>
      </c>
      <c r="R7" s="18">
        <v>10</v>
      </c>
      <c r="S7" s="19">
        <v>14</v>
      </c>
      <c r="T7" s="20">
        <v>247.8</v>
      </c>
      <c r="U7" s="19">
        <v>42</v>
      </c>
      <c r="V7" s="21">
        <v>3</v>
      </c>
      <c r="W7" s="18">
        <v>4</v>
      </c>
      <c r="X7" s="22">
        <v>5963</v>
      </c>
      <c r="Y7" s="23">
        <v>3</v>
      </c>
      <c r="Z7" s="18">
        <v>4</v>
      </c>
      <c r="AA7" s="19">
        <v>5932</v>
      </c>
    </row>
    <row r="8" spans="1:27" ht="17.25" thickBot="1">
      <c r="A8" s="24" t="s">
        <v>0</v>
      </c>
      <c r="B8" s="25" t="s">
        <v>200</v>
      </c>
      <c r="C8" s="26" t="s">
        <v>341</v>
      </c>
      <c r="D8" s="27">
        <v>68.8</v>
      </c>
      <c r="E8" s="28">
        <v>29</v>
      </c>
      <c r="F8" s="28">
        <v>63.4</v>
      </c>
      <c r="G8" s="29">
        <v>12</v>
      </c>
      <c r="H8" s="30">
        <v>38</v>
      </c>
      <c r="I8" s="27">
        <v>37</v>
      </c>
      <c r="J8" s="28">
        <v>9.5</v>
      </c>
      <c r="K8" s="28">
        <v>46.5</v>
      </c>
      <c r="L8" s="29">
        <v>8</v>
      </c>
      <c r="M8" s="30">
        <v>37</v>
      </c>
      <c r="N8" s="27">
        <v>45</v>
      </c>
      <c r="O8" s="29">
        <v>8</v>
      </c>
      <c r="P8" s="30">
        <v>19</v>
      </c>
      <c r="Q8" s="27">
        <v>79.2</v>
      </c>
      <c r="R8" s="29">
        <v>11</v>
      </c>
      <c r="S8" s="30">
        <v>5</v>
      </c>
      <c r="T8" s="31">
        <v>234.1</v>
      </c>
      <c r="U8" s="30">
        <v>39</v>
      </c>
      <c r="V8" s="32">
        <v>2</v>
      </c>
      <c r="W8" s="29">
        <v>5</v>
      </c>
      <c r="X8" s="33">
        <v>7537</v>
      </c>
      <c r="Y8" s="34">
        <v>2</v>
      </c>
      <c r="Z8" s="29">
        <v>5</v>
      </c>
      <c r="AA8" s="30">
        <v>7874</v>
      </c>
    </row>
    <row r="9" spans="1:27">
      <c r="A9" s="13" t="s">
        <v>1</v>
      </c>
      <c r="B9" s="14" t="s">
        <v>55</v>
      </c>
      <c r="C9" s="15" t="s">
        <v>356</v>
      </c>
      <c r="D9" s="16">
        <v>62</v>
      </c>
      <c r="E9" s="17">
        <v>31</v>
      </c>
      <c r="F9" s="17">
        <v>62</v>
      </c>
      <c r="G9" s="18">
        <v>12</v>
      </c>
      <c r="H9" s="19">
        <v>49</v>
      </c>
      <c r="I9" s="16">
        <v>46</v>
      </c>
      <c r="J9" s="17">
        <v>10</v>
      </c>
      <c r="K9" s="17">
        <v>56</v>
      </c>
      <c r="L9" s="18">
        <v>10</v>
      </c>
      <c r="M9" s="19">
        <v>13</v>
      </c>
      <c r="N9" s="16">
        <v>35</v>
      </c>
      <c r="O9" s="18">
        <v>6</v>
      </c>
      <c r="P9" s="19">
        <v>41</v>
      </c>
      <c r="Q9" s="16">
        <v>75.2</v>
      </c>
      <c r="R9" s="18">
        <v>11</v>
      </c>
      <c r="S9" s="19">
        <v>11</v>
      </c>
      <c r="T9" s="20">
        <v>228.2</v>
      </c>
      <c r="U9" s="19">
        <v>39</v>
      </c>
      <c r="V9" s="21">
        <v>4</v>
      </c>
      <c r="W9" s="18">
        <v>6</v>
      </c>
      <c r="X9" s="22">
        <v>8372</v>
      </c>
      <c r="Y9" s="23">
        <v>4</v>
      </c>
      <c r="Z9" s="18">
        <v>6</v>
      </c>
      <c r="AA9" s="19">
        <v>8300</v>
      </c>
    </row>
    <row r="10" spans="1:27">
      <c r="A10" s="13" t="s">
        <v>0</v>
      </c>
      <c r="B10" s="14" t="s">
        <v>40</v>
      </c>
      <c r="C10" s="15" t="s">
        <v>346</v>
      </c>
      <c r="D10" s="16">
        <v>50</v>
      </c>
      <c r="E10" s="17">
        <v>24</v>
      </c>
      <c r="F10" s="17">
        <v>49</v>
      </c>
      <c r="G10" s="18">
        <v>10</v>
      </c>
      <c r="H10" s="19">
        <v>117</v>
      </c>
      <c r="I10" s="16">
        <v>38</v>
      </c>
      <c r="J10" s="17">
        <v>8.5</v>
      </c>
      <c r="K10" s="17">
        <v>46.5</v>
      </c>
      <c r="L10" s="18">
        <v>8</v>
      </c>
      <c r="M10" s="19">
        <v>37</v>
      </c>
      <c r="N10" s="16">
        <v>56</v>
      </c>
      <c r="O10" s="18">
        <v>9</v>
      </c>
      <c r="P10" s="19">
        <v>3</v>
      </c>
      <c r="Q10" s="16">
        <v>76.27</v>
      </c>
      <c r="R10" s="18">
        <v>11</v>
      </c>
      <c r="S10" s="19">
        <v>10</v>
      </c>
      <c r="T10" s="20">
        <v>227.77</v>
      </c>
      <c r="U10" s="19">
        <v>38</v>
      </c>
      <c r="V10" s="21">
        <v>3</v>
      </c>
      <c r="W10" s="18">
        <v>7</v>
      </c>
      <c r="X10" s="22">
        <v>8444</v>
      </c>
      <c r="Y10" s="23">
        <v>3</v>
      </c>
      <c r="Z10" s="18">
        <v>7</v>
      </c>
      <c r="AA10" s="19">
        <v>8819</v>
      </c>
    </row>
    <row r="11" spans="1:27">
      <c r="A11" s="13" t="s">
        <v>0</v>
      </c>
      <c r="B11" s="14" t="s">
        <v>201</v>
      </c>
      <c r="C11" s="15" t="s">
        <v>347</v>
      </c>
      <c r="D11" s="16">
        <v>62.4</v>
      </c>
      <c r="E11" s="17">
        <v>32</v>
      </c>
      <c r="F11" s="17">
        <v>63.2</v>
      </c>
      <c r="G11" s="18">
        <v>12</v>
      </c>
      <c r="H11" s="19">
        <v>41</v>
      </c>
      <c r="I11" s="16">
        <v>35</v>
      </c>
      <c r="J11" s="17">
        <v>9.5</v>
      </c>
      <c r="K11" s="17">
        <v>44.5</v>
      </c>
      <c r="L11" s="18">
        <v>8</v>
      </c>
      <c r="M11" s="19">
        <v>42</v>
      </c>
      <c r="N11" s="16">
        <v>51</v>
      </c>
      <c r="O11" s="18">
        <v>9</v>
      </c>
      <c r="P11" s="19">
        <v>11</v>
      </c>
      <c r="Q11" s="16">
        <v>65.2</v>
      </c>
      <c r="R11" s="18">
        <v>9</v>
      </c>
      <c r="S11" s="19">
        <v>29</v>
      </c>
      <c r="T11" s="20">
        <v>223.9</v>
      </c>
      <c r="U11" s="19">
        <v>38</v>
      </c>
      <c r="V11" s="21">
        <v>4</v>
      </c>
      <c r="W11" s="18">
        <v>9</v>
      </c>
      <c r="X11" s="22">
        <v>8976</v>
      </c>
      <c r="Y11" s="23">
        <v>4</v>
      </c>
      <c r="Z11" s="18">
        <v>8</v>
      </c>
      <c r="AA11" s="19">
        <v>9043</v>
      </c>
    </row>
    <row r="12" spans="1:27">
      <c r="A12" s="13" t="s">
        <v>0</v>
      </c>
      <c r="B12" s="14" t="s">
        <v>237</v>
      </c>
      <c r="C12" s="15" t="s">
        <v>348</v>
      </c>
      <c r="D12" s="16">
        <v>56.8</v>
      </c>
      <c r="E12" s="17">
        <v>36</v>
      </c>
      <c r="F12" s="17">
        <v>64.400000000000006</v>
      </c>
      <c r="G12" s="18">
        <v>12</v>
      </c>
      <c r="H12" s="19">
        <v>31</v>
      </c>
      <c r="I12" s="16">
        <v>37</v>
      </c>
      <c r="J12" s="17">
        <v>6</v>
      </c>
      <c r="K12" s="17">
        <v>43</v>
      </c>
      <c r="L12" s="18">
        <v>8</v>
      </c>
      <c r="M12" s="19">
        <v>46</v>
      </c>
      <c r="N12" s="16">
        <v>53</v>
      </c>
      <c r="O12" s="18">
        <v>9</v>
      </c>
      <c r="P12" s="19">
        <v>8</v>
      </c>
      <c r="Q12" s="16">
        <v>62.67</v>
      </c>
      <c r="R12" s="18">
        <v>9</v>
      </c>
      <c r="S12" s="19">
        <v>36</v>
      </c>
      <c r="T12" s="20">
        <v>223.07</v>
      </c>
      <c r="U12" s="19">
        <v>38</v>
      </c>
      <c r="V12" s="21">
        <v>5</v>
      </c>
      <c r="W12" s="18">
        <v>10</v>
      </c>
      <c r="X12" s="22">
        <v>9102</v>
      </c>
      <c r="Y12" s="23">
        <v>5</v>
      </c>
      <c r="Z12" s="18">
        <v>9</v>
      </c>
      <c r="AA12" s="19">
        <v>9116</v>
      </c>
    </row>
    <row r="13" spans="1:27" ht="17.25" thickBot="1">
      <c r="A13" s="24" t="s">
        <v>1</v>
      </c>
      <c r="B13" s="25" t="s">
        <v>42</v>
      </c>
      <c r="C13" s="26" t="s">
        <v>357</v>
      </c>
      <c r="D13" s="27">
        <v>61.2</v>
      </c>
      <c r="E13" s="28">
        <v>30</v>
      </c>
      <c r="F13" s="28">
        <v>60.6</v>
      </c>
      <c r="G13" s="29">
        <v>12</v>
      </c>
      <c r="H13" s="30">
        <v>54</v>
      </c>
      <c r="I13" s="27">
        <v>19</v>
      </c>
      <c r="J13" s="28">
        <v>5.5</v>
      </c>
      <c r="K13" s="28">
        <v>24.5</v>
      </c>
      <c r="L13" s="29">
        <v>5</v>
      </c>
      <c r="M13" s="30">
        <v>115</v>
      </c>
      <c r="N13" s="27">
        <v>64</v>
      </c>
      <c r="O13" s="29">
        <v>11</v>
      </c>
      <c r="P13" s="30">
        <v>2</v>
      </c>
      <c r="Q13" s="27">
        <v>72.400000000000006</v>
      </c>
      <c r="R13" s="29">
        <v>10</v>
      </c>
      <c r="S13" s="30">
        <v>15</v>
      </c>
      <c r="T13" s="31">
        <v>221.5</v>
      </c>
      <c r="U13" s="30">
        <v>38</v>
      </c>
      <c r="V13" s="32">
        <v>6</v>
      </c>
      <c r="W13" s="29">
        <v>11</v>
      </c>
      <c r="X13" s="33">
        <v>9330</v>
      </c>
      <c r="Y13" s="34">
        <v>5</v>
      </c>
      <c r="Z13" s="29">
        <v>10</v>
      </c>
      <c r="AA13" s="30">
        <v>9240</v>
      </c>
    </row>
    <row r="14" spans="1:27">
      <c r="A14" s="13" t="s">
        <v>1</v>
      </c>
      <c r="B14" s="14" t="s">
        <v>52</v>
      </c>
      <c r="C14" s="15" t="s">
        <v>358</v>
      </c>
      <c r="D14" s="16">
        <v>62.8</v>
      </c>
      <c r="E14" s="17">
        <v>32</v>
      </c>
      <c r="F14" s="17">
        <v>63.4</v>
      </c>
      <c r="G14" s="18">
        <v>12</v>
      </c>
      <c r="H14" s="19">
        <v>38</v>
      </c>
      <c r="I14" s="16">
        <v>32</v>
      </c>
      <c r="J14" s="17">
        <v>9</v>
      </c>
      <c r="K14" s="17">
        <v>41</v>
      </c>
      <c r="L14" s="18">
        <v>7</v>
      </c>
      <c r="M14" s="19">
        <v>51</v>
      </c>
      <c r="N14" s="16">
        <v>50</v>
      </c>
      <c r="O14" s="18">
        <v>8</v>
      </c>
      <c r="P14" s="19">
        <v>14</v>
      </c>
      <c r="Q14" s="16">
        <v>70.27</v>
      </c>
      <c r="R14" s="18">
        <v>10</v>
      </c>
      <c r="S14" s="19">
        <v>20</v>
      </c>
      <c r="T14" s="20">
        <v>224.67</v>
      </c>
      <c r="U14" s="19">
        <v>37</v>
      </c>
      <c r="V14" s="21">
        <v>5</v>
      </c>
      <c r="W14" s="18">
        <v>8</v>
      </c>
      <c r="X14" s="22">
        <v>8874</v>
      </c>
      <c r="Y14" s="23">
        <v>6</v>
      </c>
      <c r="Z14" s="18">
        <v>11</v>
      </c>
      <c r="AA14" s="19">
        <v>9597</v>
      </c>
    </row>
    <row r="15" spans="1:27">
      <c r="A15" s="13" t="s">
        <v>0</v>
      </c>
      <c r="B15" s="14" t="s">
        <v>41</v>
      </c>
      <c r="C15" s="15" t="s">
        <v>349</v>
      </c>
      <c r="D15" s="16">
        <v>58</v>
      </c>
      <c r="E15" s="17">
        <v>20</v>
      </c>
      <c r="F15" s="17">
        <v>49</v>
      </c>
      <c r="G15" s="18">
        <v>10</v>
      </c>
      <c r="H15" s="19">
        <v>117</v>
      </c>
      <c r="I15" s="16">
        <v>40</v>
      </c>
      <c r="J15" s="17">
        <v>7.5</v>
      </c>
      <c r="K15" s="17">
        <v>47.5</v>
      </c>
      <c r="L15" s="18">
        <v>8</v>
      </c>
      <c r="M15" s="19">
        <v>31</v>
      </c>
      <c r="N15" s="16">
        <v>51</v>
      </c>
      <c r="O15" s="18">
        <v>9</v>
      </c>
      <c r="P15" s="19">
        <v>11</v>
      </c>
      <c r="Q15" s="16">
        <v>71.2</v>
      </c>
      <c r="R15" s="18">
        <v>10</v>
      </c>
      <c r="S15" s="19">
        <v>18</v>
      </c>
      <c r="T15" s="20">
        <v>218.7</v>
      </c>
      <c r="U15" s="19">
        <v>37</v>
      </c>
      <c r="V15" s="21">
        <v>6</v>
      </c>
      <c r="W15" s="18">
        <v>12</v>
      </c>
      <c r="X15" s="22">
        <v>9719</v>
      </c>
      <c r="Y15" s="23">
        <v>6</v>
      </c>
      <c r="Z15" s="18">
        <v>12</v>
      </c>
      <c r="AA15" s="19">
        <v>9862</v>
      </c>
    </row>
    <row r="16" spans="1:27">
      <c r="A16" s="13" t="s">
        <v>0</v>
      </c>
      <c r="B16" s="14" t="s">
        <v>38</v>
      </c>
      <c r="C16" s="15" t="s">
        <v>350</v>
      </c>
      <c r="D16" s="16">
        <v>68.8</v>
      </c>
      <c r="E16" s="17">
        <v>29</v>
      </c>
      <c r="F16" s="17">
        <v>63.4</v>
      </c>
      <c r="G16" s="18">
        <v>12</v>
      </c>
      <c r="H16" s="19">
        <v>38</v>
      </c>
      <c r="I16" s="16">
        <v>35</v>
      </c>
      <c r="J16" s="17">
        <v>5</v>
      </c>
      <c r="K16" s="17">
        <v>40</v>
      </c>
      <c r="L16" s="18">
        <v>7</v>
      </c>
      <c r="M16" s="19">
        <v>59</v>
      </c>
      <c r="N16" s="16">
        <v>53</v>
      </c>
      <c r="O16" s="18">
        <v>9</v>
      </c>
      <c r="P16" s="19">
        <v>8</v>
      </c>
      <c r="Q16" s="16">
        <v>60.8</v>
      </c>
      <c r="R16" s="18">
        <v>9</v>
      </c>
      <c r="S16" s="19">
        <v>40</v>
      </c>
      <c r="T16" s="20">
        <v>217.2</v>
      </c>
      <c r="U16" s="19">
        <v>37</v>
      </c>
      <c r="V16" s="21">
        <v>7</v>
      </c>
      <c r="W16" s="18">
        <v>13</v>
      </c>
      <c r="X16" s="22">
        <v>9974</v>
      </c>
      <c r="Y16" s="23">
        <v>7</v>
      </c>
      <c r="Z16" s="18">
        <v>13</v>
      </c>
      <c r="AA16" s="19">
        <v>9996</v>
      </c>
    </row>
    <row r="17" spans="1:27">
      <c r="A17" s="13" t="s">
        <v>0</v>
      </c>
      <c r="B17" s="14" t="s">
        <v>47</v>
      </c>
      <c r="C17" s="15" t="s">
        <v>351</v>
      </c>
      <c r="D17" s="16">
        <v>59.2</v>
      </c>
      <c r="E17" s="17">
        <v>27</v>
      </c>
      <c r="F17" s="17">
        <v>56.6</v>
      </c>
      <c r="G17" s="18">
        <v>11</v>
      </c>
      <c r="H17" s="19">
        <v>88</v>
      </c>
      <c r="I17" s="16">
        <v>40</v>
      </c>
      <c r="J17" s="17">
        <v>10</v>
      </c>
      <c r="K17" s="17">
        <v>50</v>
      </c>
      <c r="L17" s="18">
        <v>9</v>
      </c>
      <c r="M17" s="19">
        <v>24</v>
      </c>
      <c r="N17" s="16">
        <v>45</v>
      </c>
      <c r="O17" s="18">
        <v>8</v>
      </c>
      <c r="P17" s="19">
        <v>19</v>
      </c>
      <c r="Q17" s="16">
        <v>64</v>
      </c>
      <c r="R17" s="18">
        <v>9</v>
      </c>
      <c r="S17" s="19">
        <v>31</v>
      </c>
      <c r="T17" s="20">
        <v>215.6</v>
      </c>
      <c r="U17" s="19">
        <v>37</v>
      </c>
      <c r="V17" s="21">
        <v>8</v>
      </c>
      <c r="W17" s="18">
        <v>14</v>
      </c>
      <c r="X17" s="22">
        <v>10210</v>
      </c>
      <c r="Y17" s="23">
        <v>8</v>
      </c>
      <c r="Z17" s="18">
        <v>14</v>
      </c>
      <c r="AA17" s="19">
        <v>10130</v>
      </c>
    </row>
    <row r="18" spans="1:27" ht="17.25" thickBot="1">
      <c r="A18" s="24" t="s">
        <v>1</v>
      </c>
      <c r="B18" s="25" t="s">
        <v>238</v>
      </c>
      <c r="C18" s="26" t="s">
        <v>359</v>
      </c>
      <c r="D18" s="27">
        <v>58.4</v>
      </c>
      <c r="E18" s="28">
        <v>28</v>
      </c>
      <c r="F18" s="28">
        <v>57.2</v>
      </c>
      <c r="G18" s="29">
        <v>11</v>
      </c>
      <c r="H18" s="30">
        <v>81</v>
      </c>
      <c r="I18" s="27">
        <v>35</v>
      </c>
      <c r="J18" s="28">
        <v>7.5</v>
      </c>
      <c r="K18" s="28">
        <v>42.5</v>
      </c>
      <c r="L18" s="29">
        <v>8</v>
      </c>
      <c r="M18" s="30">
        <v>47</v>
      </c>
      <c r="N18" s="27">
        <v>52</v>
      </c>
      <c r="O18" s="29">
        <v>9</v>
      </c>
      <c r="P18" s="30">
        <v>10</v>
      </c>
      <c r="Q18" s="27">
        <v>60.67</v>
      </c>
      <c r="R18" s="29">
        <v>9</v>
      </c>
      <c r="S18" s="30">
        <v>45</v>
      </c>
      <c r="T18" s="31">
        <v>212.37</v>
      </c>
      <c r="U18" s="30">
        <v>37</v>
      </c>
      <c r="V18" s="32">
        <v>9</v>
      </c>
      <c r="W18" s="29">
        <v>17</v>
      </c>
      <c r="X18" s="33">
        <v>10694</v>
      </c>
      <c r="Y18" s="34">
        <v>7</v>
      </c>
      <c r="Z18" s="29">
        <v>15</v>
      </c>
      <c r="AA18" s="30">
        <v>10360</v>
      </c>
    </row>
    <row r="19" spans="1:27">
      <c r="A19" s="13" t="s">
        <v>1</v>
      </c>
      <c r="B19" s="14" t="s">
        <v>48</v>
      </c>
      <c r="C19" s="15" t="s">
        <v>360</v>
      </c>
      <c r="D19" s="16">
        <v>68.400000000000006</v>
      </c>
      <c r="E19" s="17">
        <v>31</v>
      </c>
      <c r="F19" s="17">
        <v>65.2</v>
      </c>
      <c r="G19" s="18">
        <v>13</v>
      </c>
      <c r="H19" s="19">
        <v>27</v>
      </c>
      <c r="I19" s="16">
        <v>37</v>
      </c>
      <c r="J19" s="17">
        <v>9.5</v>
      </c>
      <c r="K19" s="17">
        <v>46.5</v>
      </c>
      <c r="L19" s="18">
        <v>8</v>
      </c>
      <c r="M19" s="19">
        <v>37</v>
      </c>
      <c r="N19" s="16">
        <v>50</v>
      </c>
      <c r="O19" s="18">
        <v>8</v>
      </c>
      <c r="P19" s="19">
        <v>14</v>
      </c>
      <c r="Q19" s="16">
        <v>52.4</v>
      </c>
      <c r="R19" s="18">
        <v>7</v>
      </c>
      <c r="S19" s="19">
        <v>60</v>
      </c>
      <c r="T19" s="20">
        <v>214.1</v>
      </c>
      <c r="U19" s="19">
        <v>36</v>
      </c>
      <c r="V19" s="21">
        <v>7</v>
      </c>
      <c r="W19" s="18">
        <v>15</v>
      </c>
      <c r="X19" s="22">
        <v>10434</v>
      </c>
      <c r="Y19" s="23">
        <v>8</v>
      </c>
      <c r="Z19" s="18">
        <v>16</v>
      </c>
      <c r="AA19" s="19">
        <v>10758</v>
      </c>
    </row>
    <row r="20" spans="1:27">
      <c r="A20" s="13" t="s">
        <v>1</v>
      </c>
      <c r="B20" s="14" t="s">
        <v>49</v>
      </c>
      <c r="C20" s="15" t="s">
        <v>361</v>
      </c>
      <c r="D20" s="16">
        <v>52.8</v>
      </c>
      <c r="E20" s="17">
        <v>26</v>
      </c>
      <c r="F20" s="17">
        <v>52.4</v>
      </c>
      <c r="G20" s="18">
        <v>10</v>
      </c>
      <c r="H20" s="19">
        <v>105</v>
      </c>
      <c r="I20" s="16">
        <v>37</v>
      </c>
      <c r="J20" s="17">
        <v>8</v>
      </c>
      <c r="K20" s="17">
        <v>45</v>
      </c>
      <c r="L20" s="18">
        <v>8</v>
      </c>
      <c r="M20" s="19">
        <v>40</v>
      </c>
      <c r="N20" s="16">
        <v>54</v>
      </c>
      <c r="O20" s="18">
        <v>9</v>
      </c>
      <c r="P20" s="19">
        <v>7</v>
      </c>
      <c r="Q20" s="16">
        <v>62</v>
      </c>
      <c r="R20" s="18">
        <v>9</v>
      </c>
      <c r="S20" s="19">
        <v>39</v>
      </c>
      <c r="T20" s="20">
        <v>213.4</v>
      </c>
      <c r="U20" s="19">
        <v>36</v>
      </c>
      <c r="V20" s="21">
        <v>8</v>
      </c>
      <c r="W20" s="18">
        <v>16</v>
      </c>
      <c r="X20" s="22">
        <v>10537</v>
      </c>
      <c r="Y20" s="23">
        <v>9</v>
      </c>
      <c r="Z20" s="18">
        <v>17</v>
      </c>
      <c r="AA20" s="19">
        <v>10798</v>
      </c>
    </row>
    <row r="21" spans="1:27">
      <c r="A21" s="13" t="s">
        <v>0</v>
      </c>
      <c r="B21" s="14" t="s">
        <v>51</v>
      </c>
      <c r="C21" s="15" t="s">
        <v>352</v>
      </c>
      <c r="D21" s="16">
        <v>68.400000000000006</v>
      </c>
      <c r="E21" s="17">
        <v>32</v>
      </c>
      <c r="F21" s="17">
        <v>66.2</v>
      </c>
      <c r="G21" s="18">
        <v>13</v>
      </c>
      <c r="H21" s="19">
        <v>19</v>
      </c>
      <c r="I21" s="16">
        <v>25</v>
      </c>
      <c r="J21" s="17">
        <v>6.5</v>
      </c>
      <c r="K21" s="17">
        <v>31.5</v>
      </c>
      <c r="L21" s="18">
        <v>6</v>
      </c>
      <c r="M21" s="19">
        <v>85</v>
      </c>
      <c r="N21" s="16">
        <v>47</v>
      </c>
      <c r="O21" s="18">
        <v>8</v>
      </c>
      <c r="P21" s="19">
        <v>18</v>
      </c>
      <c r="Q21" s="16">
        <v>63.33</v>
      </c>
      <c r="R21" s="18">
        <v>9</v>
      </c>
      <c r="S21" s="19">
        <v>35</v>
      </c>
      <c r="T21" s="20">
        <v>208.03</v>
      </c>
      <c r="U21" s="19">
        <v>36</v>
      </c>
      <c r="V21" s="21">
        <v>9</v>
      </c>
      <c r="W21" s="18">
        <v>19</v>
      </c>
      <c r="X21" s="22">
        <v>11415</v>
      </c>
      <c r="Y21" s="23">
        <v>9</v>
      </c>
      <c r="Z21" s="18">
        <v>18</v>
      </c>
      <c r="AA21" s="19">
        <v>11252</v>
      </c>
    </row>
    <row r="22" spans="1:27">
      <c r="A22" s="13" t="s">
        <v>1</v>
      </c>
      <c r="B22" s="14" t="s">
        <v>239</v>
      </c>
      <c r="C22" s="15" t="s">
        <v>362</v>
      </c>
      <c r="D22" s="16">
        <v>72</v>
      </c>
      <c r="E22" s="17">
        <v>29</v>
      </c>
      <c r="F22" s="17">
        <v>65</v>
      </c>
      <c r="G22" s="18">
        <v>13</v>
      </c>
      <c r="H22" s="19">
        <v>28</v>
      </c>
      <c r="I22" s="16">
        <v>37</v>
      </c>
      <c r="J22" s="17">
        <v>8</v>
      </c>
      <c r="K22" s="17">
        <v>45</v>
      </c>
      <c r="L22" s="18">
        <v>8</v>
      </c>
      <c r="M22" s="19">
        <v>40</v>
      </c>
      <c r="N22" s="16">
        <v>36</v>
      </c>
      <c r="O22" s="18">
        <v>6</v>
      </c>
      <c r="P22" s="19">
        <v>38</v>
      </c>
      <c r="Q22" s="16">
        <v>60.8</v>
      </c>
      <c r="R22" s="18">
        <v>9</v>
      </c>
      <c r="S22" s="19">
        <v>40</v>
      </c>
      <c r="T22" s="20">
        <v>206.8</v>
      </c>
      <c r="U22" s="19">
        <v>36</v>
      </c>
      <c r="V22" s="21">
        <v>11</v>
      </c>
      <c r="W22" s="18">
        <v>20</v>
      </c>
      <c r="X22" s="22">
        <v>11626</v>
      </c>
      <c r="Y22" s="23">
        <v>10</v>
      </c>
      <c r="Z22" s="18">
        <v>19</v>
      </c>
      <c r="AA22" s="19">
        <v>11334</v>
      </c>
    </row>
    <row r="23" spans="1:27" ht="17.25" thickBot="1">
      <c r="A23" s="24" t="s">
        <v>1</v>
      </c>
      <c r="B23" s="25" t="s">
        <v>36</v>
      </c>
      <c r="C23" s="26" t="s">
        <v>363</v>
      </c>
      <c r="D23" s="27">
        <v>54</v>
      </c>
      <c r="E23" s="28">
        <v>30</v>
      </c>
      <c r="F23" s="28">
        <v>57</v>
      </c>
      <c r="G23" s="29">
        <v>11</v>
      </c>
      <c r="H23" s="30">
        <v>84</v>
      </c>
      <c r="I23" s="27">
        <v>33</v>
      </c>
      <c r="J23" s="28">
        <v>5</v>
      </c>
      <c r="K23" s="28">
        <v>38</v>
      </c>
      <c r="L23" s="29">
        <v>7</v>
      </c>
      <c r="M23" s="30">
        <v>67</v>
      </c>
      <c r="N23" s="27">
        <v>44</v>
      </c>
      <c r="O23" s="29">
        <v>7</v>
      </c>
      <c r="P23" s="30">
        <v>22</v>
      </c>
      <c r="Q23" s="27">
        <v>73.2</v>
      </c>
      <c r="R23" s="29">
        <v>10</v>
      </c>
      <c r="S23" s="30">
        <v>13</v>
      </c>
      <c r="T23" s="31">
        <v>212.2</v>
      </c>
      <c r="U23" s="30">
        <v>35</v>
      </c>
      <c r="V23" s="32">
        <v>10</v>
      </c>
      <c r="W23" s="29">
        <v>18</v>
      </c>
      <c r="X23" s="33">
        <v>10713</v>
      </c>
      <c r="Y23" s="34">
        <v>11</v>
      </c>
      <c r="Z23" s="29">
        <v>20</v>
      </c>
      <c r="AA23" s="30">
        <v>11607</v>
      </c>
    </row>
    <row r="24" spans="1:27">
      <c r="A24" s="13" t="s">
        <v>0</v>
      </c>
      <c r="B24" s="14" t="s">
        <v>239</v>
      </c>
      <c r="C24" s="15" t="s">
        <v>353</v>
      </c>
      <c r="D24" s="16">
        <v>54</v>
      </c>
      <c r="E24" s="17">
        <v>33</v>
      </c>
      <c r="F24" s="17">
        <v>60</v>
      </c>
      <c r="G24" s="18">
        <v>12</v>
      </c>
      <c r="H24" s="19">
        <v>56</v>
      </c>
      <c r="I24" s="16">
        <v>22</v>
      </c>
      <c r="J24" s="17">
        <v>4.5</v>
      </c>
      <c r="K24" s="17">
        <v>26.5</v>
      </c>
      <c r="L24" s="18">
        <v>5</v>
      </c>
      <c r="M24" s="19">
        <v>103</v>
      </c>
      <c r="N24" s="16">
        <v>56</v>
      </c>
      <c r="O24" s="18">
        <v>9</v>
      </c>
      <c r="P24" s="19">
        <v>3</v>
      </c>
      <c r="Q24" s="16">
        <v>64</v>
      </c>
      <c r="R24" s="18">
        <v>9</v>
      </c>
      <c r="S24" s="19">
        <v>31</v>
      </c>
      <c r="T24" s="20">
        <v>206.5</v>
      </c>
      <c r="U24" s="19">
        <v>35</v>
      </c>
      <c r="V24" s="21">
        <v>10</v>
      </c>
      <c r="W24" s="18">
        <v>21</v>
      </c>
      <c r="X24" s="22">
        <v>11681</v>
      </c>
      <c r="Y24" s="23">
        <v>10</v>
      </c>
      <c r="Z24" s="18">
        <v>21</v>
      </c>
      <c r="AA24" s="19">
        <v>11889</v>
      </c>
    </row>
    <row r="25" spans="1:27">
      <c r="A25" s="13" t="s">
        <v>1</v>
      </c>
      <c r="B25" s="14" t="s">
        <v>44</v>
      </c>
      <c r="C25" s="15" t="s">
        <v>364</v>
      </c>
      <c r="D25" s="16">
        <v>60.4</v>
      </c>
      <c r="E25" s="17">
        <v>29</v>
      </c>
      <c r="F25" s="17">
        <v>59.2</v>
      </c>
      <c r="G25" s="18">
        <v>12</v>
      </c>
      <c r="H25" s="19">
        <v>63</v>
      </c>
      <c r="I25" s="16">
        <v>33</v>
      </c>
      <c r="J25" s="17">
        <v>10.5</v>
      </c>
      <c r="K25" s="17">
        <v>43.5</v>
      </c>
      <c r="L25" s="18">
        <v>8</v>
      </c>
      <c r="M25" s="19">
        <v>45</v>
      </c>
      <c r="N25" s="16">
        <v>29</v>
      </c>
      <c r="O25" s="18">
        <v>5</v>
      </c>
      <c r="P25" s="19">
        <v>64</v>
      </c>
      <c r="Q25" s="16">
        <v>74.400000000000006</v>
      </c>
      <c r="R25" s="18">
        <v>10</v>
      </c>
      <c r="S25" s="19">
        <v>12</v>
      </c>
      <c r="T25" s="20">
        <v>206.1</v>
      </c>
      <c r="U25" s="19">
        <v>35</v>
      </c>
      <c r="V25" s="21">
        <v>12</v>
      </c>
      <c r="W25" s="18">
        <v>22</v>
      </c>
      <c r="X25" s="22">
        <v>11747</v>
      </c>
      <c r="Y25" s="23">
        <v>12</v>
      </c>
      <c r="Z25" s="18">
        <v>22</v>
      </c>
      <c r="AA25" s="19">
        <v>11918</v>
      </c>
    </row>
    <row r="26" spans="1:27">
      <c r="A26" s="13" t="s">
        <v>1</v>
      </c>
      <c r="B26" s="14" t="s">
        <v>43</v>
      </c>
      <c r="C26" s="15" t="s">
        <v>365</v>
      </c>
      <c r="D26" s="16">
        <v>68.8</v>
      </c>
      <c r="E26" s="17">
        <v>25</v>
      </c>
      <c r="F26" s="17">
        <v>59.4</v>
      </c>
      <c r="G26" s="18">
        <v>12</v>
      </c>
      <c r="H26" s="19">
        <v>61</v>
      </c>
      <c r="I26" s="16">
        <v>39</v>
      </c>
      <c r="J26" s="17">
        <v>8.5</v>
      </c>
      <c r="K26" s="17">
        <v>47.5</v>
      </c>
      <c r="L26" s="18">
        <v>8</v>
      </c>
      <c r="M26" s="19">
        <v>31</v>
      </c>
      <c r="N26" s="16">
        <v>32</v>
      </c>
      <c r="O26" s="18">
        <v>6</v>
      </c>
      <c r="P26" s="19">
        <v>55</v>
      </c>
      <c r="Q26" s="16">
        <v>64.8</v>
      </c>
      <c r="R26" s="18">
        <v>9</v>
      </c>
      <c r="S26" s="19">
        <v>30</v>
      </c>
      <c r="T26" s="20">
        <v>203.7</v>
      </c>
      <c r="U26" s="19">
        <v>35</v>
      </c>
      <c r="V26" s="21">
        <v>13</v>
      </c>
      <c r="W26" s="18">
        <v>23</v>
      </c>
      <c r="X26" s="22">
        <v>12124</v>
      </c>
      <c r="Y26" s="23">
        <v>13</v>
      </c>
      <c r="Z26" s="18">
        <v>23</v>
      </c>
      <c r="AA26" s="19">
        <v>12112</v>
      </c>
    </row>
    <row r="27" spans="1:27">
      <c r="A27" s="13" t="s">
        <v>0</v>
      </c>
      <c r="B27" s="14" t="s">
        <v>39</v>
      </c>
      <c r="C27" s="15" t="s">
        <v>354</v>
      </c>
      <c r="D27" s="16">
        <v>46</v>
      </c>
      <c r="E27" s="17">
        <v>31</v>
      </c>
      <c r="F27" s="17">
        <v>54</v>
      </c>
      <c r="G27" s="18">
        <v>11</v>
      </c>
      <c r="H27" s="19">
        <v>101</v>
      </c>
      <c r="I27" s="16">
        <v>28</v>
      </c>
      <c r="J27" s="17">
        <v>11</v>
      </c>
      <c r="K27" s="17">
        <v>39</v>
      </c>
      <c r="L27" s="18">
        <v>7</v>
      </c>
      <c r="M27" s="19">
        <v>63</v>
      </c>
      <c r="N27" s="16">
        <v>33</v>
      </c>
      <c r="O27" s="18">
        <v>6</v>
      </c>
      <c r="P27" s="19">
        <v>51</v>
      </c>
      <c r="Q27" s="16">
        <v>77.599999999999994</v>
      </c>
      <c r="R27" s="18">
        <v>11</v>
      </c>
      <c r="S27" s="19">
        <v>8</v>
      </c>
      <c r="T27" s="20">
        <v>203.6</v>
      </c>
      <c r="U27" s="19">
        <v>35</v>
      </c>
      <c r="V27" s="21">
        <v>11</v>
      </c>
      <c r="W27" s="18">
        <v>24</v>
      </c>
      <c r="X27" s="22">
        <v>12142</v>
      </c>
      <c r="Y27" s="23">
        <v>11</v>
      </c>
      <c r="Z27" s="18">
        <v>24</v>
      </c>
      <c r="AA27" s="19">
        <v>12124</v>
      </c>
    </row>
    <row r="28" spans="1:27" ht="16.5" customHeight="1" thickBot="1">
      <c r="A28" s="24" t="s">
        <v>1</v>
      </c>
      <c r="B28" s="25" t="s">
        <v>45</v>
      </c>
      <c r="C28" s="26" t="s">
        <v>366</v>
      </c>
      <c r="D28" s="27">
        <v>53.6</v>
      </c>
      <c r="E28" s="28">
        <v>39</v>
      </c>
      <c r="F28" s="28">
        <v>65.8</v>
      </c>
      <c r="G28" s="29">
        <v>13</v>
      </c>
      <c r="H28" s="30">
        <v>21</v>
      </c>
      <c r="I28" s="27">
        <v>24</v>
      </c>
      <c r="J28" s="28">
        <v>10.5</v>
      </c>
      <c r="K28" s="28">
        <v>34.5</v>
      </c>
      <c r="L28" s="29">
        <v>6</v>
      </c>
      <c r="M28" s="30">
        <v>81</v>
      </c>
      <c r="N28" s="27">
        <v>42</v>
      </c>
      <c r="O28" s="29">
        <v>7</v>
      </c>
      <c r="P28" s="30">
        <v>24</v>
      </c>
      <c r="Q28" s="27">
        <v>60.27</v>
      </c>
      <c r="R28" s="29">
        <v>9</v>
      </c>
      <c r="S28" s="30">
        <v>47</v>
      </c>
      <c r="T28" s="31">
        <v>202.57</v>
      </c>
      <c r="U28" s="30">
        <v>35</v>
      </c>
      <c r="V28" s="32">
        <v>14</v>
      </c>
      <c r="W28" s="29">
        <v>25</v>
      </c>
      <c r="X28" s="33">
        <v>12359</v>
      </c>
      <c r="Y28" s="34">
        <v>14</v>
      </c>
      <c r="Z28" s="29">
        <v>25</v>
      </c>
      <c r="AA28" s="30">
        <v>12234</v>
      </c>
    </row>
    <row r="29" spans="1:27">
      <c r="A29" s="13" t="s">
        <v>0</v>
      </c>
      <c r="B29" s="14" t="s">
        <v>46</v>
      </c>
      <c r="C29" s="15" t="s">
        <v>355</v>
      </c>
      <c r="D29" s="16">
        <v>70.400000000000006</v>
      </c>
      <c r="E29" s="17">
        <v>36</v>
      </c>
      <c r="F29" s="17">
        <v>71.2</v>
      </c>
      <c r="G29" s="18">
        <v>14</v>
      </c>
      <c r="H29" s="19">
        <v>3</v>
      </c>
      <c r="I29" s="16">
        <v>30</v>
      </c>
      <c r="J29" s="17">
        <v>10</v>
      </c>
      <c r="K29" s="17">
        <v>40</v>
      </c>
      <c r="L29" s="18">
        <v>7</v>
      </c>
      <c r="M29" s="19">
        <v>59</v>
      </c>
      <c r="N29" s="16">
        <v>28</v>
      </c>
      <c r="O29" s="18">
        <v>5</v>
      </c>
      <c r="P29" s="19">
        <v>68</v>
      </c>
      <c r="Q29" s="16">
        <v>60.8</v>
      </c>
      <c r="R29" s="18">
        <v>9</v>
      </c>
      <c r="S29" s="19">
        <v>40</v>
      </c>
      <c r="T29" s="20">
        <v>200</v>
      </c>
      <c r="U29" s="19">
        <v>35</v>
      </c>
      <c r="V29" s="21">
        <v>14</v>
      </c>
      <c r="W29" s="18">
        <v>28</v>
      </c>
      <c r="X29" s="22">
        <v>12755</v>
      </c>
      <c r="Y29" s="23">
        <v>12</v>
      </c>
      <c r="Z29" s="18">
        <v>26</v>
      </c>
      <c r="AA29" s="19">
        <v>12408</v>
      </c>
    </row>
    <row r="31" spans="1:27">
      <c r="A31" s="315" t="s">
        <v>56</v>
      </c>
      <c r="B31" s="315"/>
      <c r="C31" s="315"/>
      <c r="D31" s="315"/>
    </row>
  </sheetData>
  <mergeCells count="29">
    <mergeCell ref="I1:M1"/>
    <mergeCell ref="N1:P1"/>
    <mergeCell ref="Q1:S1"/>
    <mergeCell ref="T1:AA1"/>
    <mergeCell ref="A1:A3"/>
    <mergeCell ref="B1:B3"/>
    <mergeCell ref="C1:C3"/>
    <mergeCell ref="D1:H1"/>
    <mergeCell ref="D2:D3"/>
    <mergeCell ref="E2:E3"/>
    <mergeCell ref="F2:F3"/>
    <mergeCell ref="G2:G3"/>
    <mergeCell ref="H2:H3"/>
    <mergeCell ref="I2:I3"/>
    <mergeCell ref="J2:J3"/>
    <mergeCell ref="U2:U3"/>
    <mergeCell ref="V2:X2"/>
    <mergeCell ref="Y2:AA2"/>
    <mergeCell ref="A31:D31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activeCell="AD1" sqref="AD1:AD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6.375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27" ht="17.25" customHeight="1">
      <c r="A1" s="223" t="s">
        <v>232</v>
      </c>
      <c r="B1" s="226" t="s">
        <v>233</v>
      </c>
      <c r="C1" s="229" t="s">
        <v>30</v>
      </c>
      <c r="D1" s="232" t="s">
        <v>20</v>
      </c>
      <c r="E1" s="233"/>
      <c r="F1" s="233"/>
      <c r="G1" s="233"/>
      <c r="H1" s="234"/>
      <c r="I1" s="232" t="s">
        <v>21</v>
      </c>
      <c r="J1" s="233"/>
      <c r="K1" s="233"/>
      <c r="L1" s="233"/>
      <c r="M1" s="234"/>
      <c r="N1" s="232" t="s">
        <v>22</v>
      </c>
      <c r="O1" s="233"/>
      <c r="P1" s="234"/>
      <c r="Q1" s="232" t="s">
        <v>240</v>
      </c>
      <c r="R1" s="233"/>
      <c r="S1" s="234"/>
      <c r="T1" s="238" t="s">
        <v>241</v>
      </c>
      <c r="U1" s="239"/>
      <c r="V1" s="239"/>
      <c r="W1" s="239"/>
      <c r="X1" s="239"/>
      <c r="Y1" s="239"/>
      <c r="Z1" s="239"/>
      <c r="AA1" s="240"/>
    </row>
    <row r="2" spans="1:27" ht="17.25" customHeight="1">
      <c r="A2" s="224"/>
      <c r="B2" s="227"/>
      <c r="C2" s="230"/>
      <c r="D2" s="318" t="s">
        <v>8</v>
      </c>
      <c r="E2" s="320" t="s">
        <v>236</v>
      </c>
      <c r="F2" s="320" t="s">
        <v>26</v>
      </c>
      <c r="G2" s="320" t="s">
        <v>27</v>
      </c>
      <c r="H2" s="237" t="s">
        <v>31</v>
      </c>
      <c r="I2" s="318" t="s">
        <v>8</v>
      </c>
      <c r="J2" s="320" t="s">
        <v>9</v>
      </c>
      <c r="K2" s="320" t="s">
        <v>26</v>
      </c>
      <c r="L2" s="320" t="s">
        <v>27</v>
      </c>
      <c r="M2" s="237" t="s">
        <v>31</v>
      </c>
      <c r="N2" s="318" t="s">
        <v>26</v>
      </c>
      <c r="O2" s="236" t="s">
        <v>27</v>
      </c>
      <c r="P2" s="316" t="s">
        <v>31</v>
      </c>
      <c r="Q2" s="318" t="s">
        <v>26</v>
      </c>
      <c r="R2" s="236" t="s">
        <v>27</v>
      </c>
      <c r="S2" s="316" t="s">
        <v>31</v>
      </c>
      <c r="T2" s="332" t="s">
        <v>242</v>
      </c>
      <c r="U2" s="334" t="s">
        <v>15</v>
      </c>
      <c r="V2" s="332" t="s">
        <v>32</v>
      </c>
      <c r="W2" s="330"/>
      <c r="X2" s="331"/>
      <c r="Y2" s="329" t="s">
        <v>33</v>
      </c>
      <c r="Z2" s="330"/>
      <c r="AA2" s="331"/>
    </row>
    <row r="3" spans="1:27" s="1" customFormat="1" ht="17.25" customHeight="1" thickBot="1">
      <c r="A3" s="326"/>
      <c r="B3" s="327"/>
      <c r="C3" s="328"/>
      <c r="D3" s="319"/>
      <c r="E3" s="321"/>
      <c r="F3" s="321"/>
      <c r="G3" s="321"/>
      <c r="H3" s="231"/>
      <c r="I3" s="319"/>
      <c r="J3" s="321"/>
      <c r="K3" s="321"/>
      <c r="L3" s="321"/>
      <c r="M3" s="231"/>
      <c r="N3" s="319"/>
      <c r="O3" s="228"/>
      <c r="P3" s="317"/>
      <c r="Q3" s="319"/>
      <c r="R3" s="228"/>
      <c r="S3" s="317"/>
      <c r="T3" s="333"/>
      <c r="U3" s="335"/>
      <c r="V3" s="35" t="s">
        <v>12</v>
      </c>
      <c r="W3" s="36" t="s">
        <v>34</v>
      </c>
      <c r="X3" s="37" t="s">
        <v>35</v>
      </c>
      <c r="Y3" s="38" t="s">
        <v>12</v>
      </c>
      <c r="Z3" s="36" t="s">
        <v>34</v>
      </c>
      <c r="AA3" s="37" t="s">
        <v>35</v>
      </c>
    </row>
    <row r="4" spans="1:27" s="1" customFormat="1" ht="17.25" customHeight="1">
      <c r="A4" s="13" t="s">
        <v>2</v>
      </c>
      <c r="B4" s="14" t="s">
        <v>50</v>
      </c>
      <c r="C4" s="15" t="s">
        <v>342</v>
      </c>
      <c r="D4" s="16">
        <v>71.2</v>
      </c>
      <c r="E4" s="17">
        <v>35</v>
      </c>
      <c r="F4" s="17">
        <v>70.599999999999994</v>
      </c>
      <c r="G4" s="18">
        <v>14</v>
      </c>
      <c r="H4" s="19">
        <v>7</v>
      </c>
      <c r="I4" s="16">
        <v>54</v>
      </c>
      <c r="J4" s="17">
        <v>8</v>
      </c>
      <c r="K4" s="17">
        <v>62</v>
      </c>
      <c r="L4" s="18">
        <v>11</v>
      </c>
      <c r="M4" s="19">
        <v>7</v>
      </c>
      <c r="N4" s="16">
        <v>42</v>
      </c>
      <c r="O4" s="18">
        <v>7</v>
      </c>
      <c r="P4" s="19">
        <v>24</v>
      </c>
      <c r="Q4" s="16">
        <v>98</v>
      </c>
      <c r="R4" s="18">
        <v>13</v>
      </c>
      <c r="S4" s="19">
        <v>6</v>
      </c>
      <c r="T4" s="20">
        <v>272.60000000000002</v>
      </c>
      <c r="U4" s="19">
        <v>45</v>
      </c>
      <c r="V4" s="21">
        <v>1</v>
      </c>
      <c r="W4" s="18">
        <v>2</v>
      </c>
      <c r="X4" s="22">
        <v>4207</v>
      </c>
      <c r="Y4" s="23">
        <v>1</v>
      </c>
      <c r="Z4" s="18">
        <v>1</v>
      </c>
      <c r="AA4" s="19">
        <v>4108</v>
      </c>
    </row>
    <row r="5" spans="1:27" s="1" customFormat="1" ht="17.25" customHeight="1">
      <c r="A5" s="13" t="s">
        <v>3</v>
      </c>
      <c r="B5" s="14" t="s">
        <v>231</v>
      </c>
      <c r="C5" s="15" t="s">
        <v>343</v>
      </c>
      <c r="D5" s="16">
        <v>79.599999999999994</v>
      </c>
      <c r="E5" s="17">
        <v>30</v>
      </c>
      <c r="F5" s="17">
        <v>69.8</v>
      </c>
      <c r="G5" s="18">
        <v>13</v>
      </c>
      <c r="H5" s="19">
        <v>9</v>
      </c>
      <c r="I5" s="16">
        <v>32</v>
      </c>
      <c r="J5" s="17">
        <v>5.5</v>
      </c>
      <c r="K5" s="17">
        <v>37.5</v>
      </c>
      <c r="L5" s="18">
        <v>7</v>
      </c>
      <c r="M5" s="19">
        <v>70</v>
      </c>
      <c r="N5" s="16">
        <v>56</v>
      </c>
      <c r="O5" s="18">
        <v>9</v>
      </c>
      <c r="P5" s="19">
        <v>3</v>
      </c>
      <c r="Q5" s="16">
        <v>112</v>
      </c>
      <c r="R5" s="18">
        <v>15</v>
      </c>
      <c r="S5" s="19">
        <v>1</v>
      </c>
      <c r="T5" s="20">
        <v>275.3</v>
      </c>
      <c r="U5" s="19">
        <v>44</v>
      </c>
      <c r="V5" s="21">
        <v>1</v>
      </c>
      <c r="W5" s="18">
        <v>1</v>
      </c>
      <c r="X5" s="22">
        <v>3883</v>
      </c>
      <c r="Y5" s="23">
        <v>1</v>
      </c>
      <c r="Z5" s="18">
        <v>2</v>
      </c>
      <c r="AA5" s="19">
        <v>4419</v>
      </c>
    </row>
    <row r="6" spans="1:27" s="1" customFormat="1" ht="17.25" customHeight="1">
      <c r="A6" s="13" t="s">
        <v>1</v>
      </c>
      <c r="B6" s="14" t="s">
        <v>230</v>
      </c>
      <c r="C6" s="15" t="s">
        <v>340</v>
      </c>
      <c r="D6" s="16">
        <v>78</v>
      </c>
      <c r="E6" s="17">
        <v>32</v>
      </c>
      <c r="F6" s="17">
        <v>71</v>
      </c>
      <c r="G6" s="18">
        <v>14</v>
      </c>
      <c r="H6" s="19">
        <v>5</v>
      </c>
      <c r="I6" s="16">
        <v>43</v>
      </c>
      <c r="J6" s="17">
        <v>10</v>
      </c>
      <c r="K6" s="17">
        <v>53</v>
      </c>
      <c r="L6" s="18">
        <v>9</v>
      </c>
      <c r="M6" s="19">
        <v>18</v>
      </c>
      <c r="N6" s="16">
        <v>51</v>
      </c>
      <c r="O6" s="18">
        <v>9</v>
      </c>
      <c r="P6" s="19">
        <v>11</v>
      </c>
      <c r="Q6" s="16">
        <v>92</v>
      </c>
      <c r="R6" s="18">
        <v>12</v>
      </c>
      <c r="S6" s="19">
        <v>16</v>
      </c>
      <c r="T6" s="20">
        <v>267</v>
      </c>
      <c r="U6" s="19">
        <v>44</v>
      </c>
      <c r="V6" s="21">
        <v>1</v>
      </c>
      <c r="W6" s="18">
        <v>3</v>
      </c>
      <c r="X6" s="22">
        <v>4887</v>
      </c>
      <c r="Y6" s="23">
        <v>1</v>
      </c>
      <c r="Z6" s="18">
        <v>3</v>
      </c>
      <c r="AA6" s="19">
        <v>4846</v>
      </c>
    </row>
    <row r="7" spans="1:27" s="1" customFormat="1" ht="17.25" customHeight="1">
      <c r="A7" s="13" t="s">
        <v>3</v>
      </c>
      <c r="B7" s="14" t="s">
        <v>52</v>
      </c>
      <c r="C7" s="15" t="s">
        <v>344</v>
      </c>
      <c r="D7" s="16">
        <v>84</v>
      </c>
      <c r="E7" s="17">
        <v>33</v>
      </c>
      <c r="F7" s="17">
        <v>75</v>
      </c>
      <c r="G7" s="18">
        <v>14</v>
      </c>
      <c r="H7" s="19">
        <v>1</v>
      </c>
      <c r="I7" s="16">
        <v>47</v>
      </c>
      <c r="J7" s="17">
        <v>10</v>
      </c>
      <c r="K7" s="17">
        <v>57</v>
      </c>
      <c r="L7" s="18">
        <v>10</v>
      </c>
      <c r="M7" s="19">
        <v>10</v>
      </c>
      <c r="N7" s="16">
        <v>34</v>
      </c>
      <c r="O7" s="18">
        <v>6</v>
      </c>
      <c r="P7" s="19">
        <v>45</v>
      </c>
      <c r="Q7" s="16">
        <v>98</v>
      </c>
      <c r="R7" s="18">
        <v>13</v>
      </c>
      <c r="S7" s="19">
        <v>6</v>
      </c>
      <c r="T7" s="20">
        <v>264</v>
      </c>
      <c r="U7" s="19">
        <v>43</v>
      </c>
      <c r="V7" s="21">
        <v>2</v>
      </c>
      <c r="W7" s="18">
        <v>4</v>
      </c>
      <c r="X7" s="22">
        <v>5296</v>
      </c>
      <c r="Y7" s="23">
        <v>2</v>
      </c>
      <c r="Z7" s="18">
        <v>4</v>
      </c>
      <c r="AA7" s="19">
        <v>5476</v>
      </c>
    </row>
    <row r="8" spans="1:27" s="1" customFormat="1" ht="17.25" customHeight="1" thickBot="1">
      <c r="A8" s="24" t="s">
        <v>3</v>
      </c>
      <c r="B8" s="25" t="s">
        <v>53</v>
      </c>
      <c r="C8" s="26" t="s">
        <v>345</v>
      </c>
      <c r="D8" s="27">
        <v>74.400000000000006</v>
      </c>
      <c r="E8" s="28">
        <v>34</v>
      </c>
      <c r="F8" s="28">
        <v>71.2</v>
      </c>
      <c r="G8" s="29">
        <v>14</v>
      </c>
      <c r="H8" s="30">
        <v>3</v>
      </c>
      <c r="I8" s="27">
        <v>51</v>
      </c>
      <c r="J8" s="28">
        <v>7</v>
      </c>
      <c r="K8" s="28">
        <v>58</v>
      </c>
      <c r="L8" s="29">
        <v>10</v>
      </c>
      <c r="M8" s="30">
        <v>9</v>
      </c>
      <c r="N8" s="27">
        <v>32</v>
      </c>
      <c r="O8" s="29">
        <v>6</v>
      </c>
      <c r="P8" s="30">
        <v>55</v>
      </c>
      <c r="Q8" s="27">
        <v>88</v>
      </c>
      <c r="R8" s="29">
        <v>12</v>
      </c>
      <c r="S8" s="30">
        <v>22</v>
      </c>
      <c r="T8" s="31">
        <v>249.2</v>
      </c>
      <c r="U8" s="30">
        <v>42</v>
      </c>
      <c r="V8" s="32">
        <v>3</v>
      </c>
      <c r="W8" s="29">
        <v>7</v>
      </c>
      <c r="X8" s="33">
        <v>7514</v>
      </c>
      <c r="Y8" s="34">
        <v>3</v>
      </c>
      <c r="Z8" s="29">
        <v>5</v>
      </c>
      <c r="AA8" s="30">
        <v>6961</v>
      </c>
    </row>
    <row r="9" spans="1:27" s="1" customFormat="1" ht="17.25" customHeight="1">
      <c r="A9" s="13" t="s">
        <v>1</v>
      </c>
      <c r="B9" s="14" t="s">
        <v>201</v>
      </c>
      <c r="C9" s="15" t="s">
        <v>338</v>
      </c>
      <c r="D9" s="16">
        <v>72</v>
      </c>
      <c r="E9" s="17">
        <v>30</v>
      </c>
      <c r="F9" s="17">
        <v>66</v>
      </c>
      <c r="G9" s="18">
        <v>13</v>
      </c>
      <c r="H9" s="19">
        <v>20</v>
      </c>
      <c r="I9" s="16">
        <v>37</v>
      </c>
      <c r="J9" s="17">
        <v>10.5</v>
      </c>
      <c r="K9" s="17">
        <v>47.5</v>
      </c>
      <c r="L9" s="18">
        <v>8</v>
      </c>
      <c r="M9" s="19">
        <v>31</v>
      </c>
      <c r="N9" s="16">
        <v>55</v>
      </c>
      <c r="O9" s="18">
        <v>9</v>
      </c>
      <c r="P9" s="19">
        <v>6</v>
      </c>
      <c r="Q9" s="16">
        <v>84</v>
      </c>
      <c r="R9" s="18">
        <v>11</v>
      </c>
      <c r="S9" s="19">
        <v>35</v>
      </c>
      <c r="T9" s="20">
        <v>252.5</v>
      </c>
      <c r="U9" s="19">
        <v>41</v>
      </c>
      <c r="V9" s="21">
        <v>2</v>
      </c>
      <c r="W9" s="18">
        <v>5</v>
      </c>
      <c r="X9" s="22">
        <v>6990</v>
      </c>
      <c r="Y9" s="23">
        <v>2</v>
      </c>
      <c r="Z9" s="18">
        <v>6</v>
      </c>
      <c r="AA9" s="19">
        <v>7310</v>
      </c>
    </row>
    <row r="10" spans="1:27" s="1" customFormat="1" ht="17.25" customHeight="1">
      <c r="A10" s="13" t="s">
        <v>2</v>
      </c>
      <c r="B10" s="14" t="s">
        <v>36</v>
      </c>
      <c r="C10" s="15" t="s">
        <v>367</v>
      </c>
      <c r="D10" s="16">
        <v>61.6</v>
      </c>
      <c r="E10" s="17">
        <v>32</v>
      </c>
      <c r="F10" s="17">
        <v>62.8</v>
      </c>
      <c r="G10" s="18">
        <v>12</v>
      </c>
      <c r="H10" s="19">
        <v>43</v>
      </c>
      <c r="I10" s="16">
        <v>48</v>
      </c>
      <c r="J10" s="17">
        <v>15</v>
      </c>
      <c r="K10" s="17">
        <v>63</v>
      </c>
      <c r="L10" s="18">
        <v>11</v>
      </c>
      <c r="M10" s="19">
        <v>4</v>
      </c>
      <c r="N10" s="16">
        <v>31</v>
      </c>
      <c r="O10" s="18">
        <v>5</v>
      </c>
      <c r="P10" s="19">
        <v>59</v>
      </c>
      <c r="Q10" s="16">
        <v>94</v>
      </c>
      <c r="R10" s="18">
        <v>12</v>
      </c>
      <c r="S10" s="19">
        <v>13</v>
      </c>
      <c r="T10" s="20">
        <v>250.8</v>
      </c>
      <c r="U10" s="19">
        <v>40</v>
      </c>
      <c r="V10" s="21">
        <v>2</v>
      </c>
      <c r="W10" s="18">
        <v>6</v>
      </c>
      <c r="X10" s="22">
        <v>7248</v>
      </c>
      <c r="Y10" s="23">
        <v>2</v>
      </c>
      <c r="Z10" s="18">
        <v>7</v>
      </c>
      <c r="AA10" s="19">
        <v>8177</v>
      </c>
    </row>
    <row r="11" spans="1:27" s="1" customFormat="1" ht="17.25" customHeight="1">
      <c r="A11" s="13" t="s">
        <v>3</v>
      </c>
      <c r="B11" s="14" t="s">
        <v>36</v>
      </c>
      <c r="C11" s="15" t="s">
        <v>376</v>
      </c>
      <c r="D11" s="16">
        <v>74.8</v>
      </c>
      <c r="E11" s="17">
        <v>25</v>
      </c>
      <c r="F11" s="17">
        <v>62.4</v>
      </c>
      <c r="G11" s="18">
        <v>12</v>
      </c>
      <c r="H11" s="19">
        <v>47</v>
      </c>
      <c r="I11" s="16">
        <v>45</v>
      </c>
      <c r="J11" s="17">
        <v>7.5</v>
      </c>
      <c r="K11" s="17">
        <v>52.5</v>
      </c>
      <c r="L11" s="18">
        <v>9</v>
      </c>
      <c r="M11" s="19">
        <v>19</v>
      </c>
      <c r="N11" s="16">
        <v>34</v>
      </c>
      <c r="O11" s="18">
        <v>6</v>
      </c>
      <c r="P11" s="19">
        <v>45</v>
      </c>
      <c r="Q11" s="16">
        <v>100</v>
      </c>
      <c r="R11" s="18">
        <v>13</v>
      </c>
      <c r="S11" s="19">
        <v>4</v>
      </c>
      <c r="T11" s="20">
        <v>248.9</v>
      </c>
      <c r="U11" s="19">
        <v>40</v>
      </c>
      <c r="V11" s="21">
        <v>4</v>
      </c>
      <c r="W11" s="18">
        <v>8</v>
      </c>
      <c r="X11" s="22">
        <v>7566</v>
      </c>
      <c r="Y11" s="23">
        <v>4</v>
      </c>
      <c r="Z11" s="18">
        <v>8</v>
      </c>
      <c r="AA11" s="19">
        <v>8243</v>
      </c>
    </row>
    <row r="12" spans="1:27" s="1" customFormat="1" ht="17.25" customHeight="1">
      <c r="A12" s="13" t="s">
        <v>2</v>
      </c>
      <c r="B12" s="14" t="s">
        <v>230</v>
      </c>
      <c r="C12" s="15" t="s">
        <v>368</v>
      </c>
      <c r="D12" s="16">
        <v>75.2</v>
      </c>
      <c r="E12" s="17">
        <v>31</v>
      </c>
      <c r="F12" s="17">
        <v>68.599999999999994</v>
      </c>
      <c r="G12" s="18">
        <v>13</v>
      </c>
      <c r="H12" s="19">
        <v>14</v>
      </c>
      <c r="I12" s="16">
        <v>44</v>
      </c>
      <c r="J12" s="17">
        <v>5</v>
      </c>
      <c r="K12" s="17">
        <v>49</v>
      </c>
      <c r="L12" s="18">
        <v>9</v>
      </c>
      <c r="M12" s="19">
        <v>26</v>
      </c>
      <c r="N12" s="16">
        <v>18</v>
      </c>
      <c r="O12" s="18">
        <v>3</v>
      </c>
      <c r="P12" s="19">
        <v>107</v>
      </c>
      <c r="Q12" s="16">
        <v>108</v>
      </c>
      <c r="R12" s="18">
        <v>14</v>
      </c>
      <c r="S12" s="19">
        <v>2</v>
      </c>
      <c r="T12" s="20">
        <v>243.6</v>
      </c>
      <c r="U12" s="19">
        <v>39</v>
      </c>
      <c r="V12" s="21">
        <v>3</v>
      </c>
      <c r="W12" s="18">
        <v>9</v>
      </c>
      <c r="X12" s="22">
        <v>8487</v>
      </c>
      <c r="Y12" s="23">
        <v>3</v>
      </c>
      <c r="Z12" s="18">
        <v>9</v>
      </c>
      <c r="AA12" s="19">
        <v>9365</v>
      </c>
    </row>
    <row r="13" spans="1:27" s="1" customFormat="1" ht="17.25" customHeight="1" thickBot="1">
      <c r="A13" s="24" t="s">
        <v>2</v>
      </c>
      <c r="B13" s="25" t="s">
        <v>37</v>
      </c>
      <c r="C13" s="26" t="s">
        <v>369</v>
      </c>
      <c r="D13" s="27">
        <v>64.8</v>
      </c>
      <c r="E13" s="28">
        <v>26</v>
      </c>
      <c r="F13" s="28">
        <v>58.4</v>
      </c>
      <c r="G13" s="29">
        <v>11</v>
      </c>
      <c r="H13" s="30">
        <v>71</v>
      </c>
      <c r="I13" s="27">
        <v>54</v>
      </c>
      <c r="J13" s="28">
        <v>9.5</v>
      </c>
      <c r="K13" s="28">
        <v>63.5</v>
      </c>
      <c r="L13" s="29">
        <v>11</v>
      </c>
      <c r="M13" s="30">
        <v>2</v>
      </c>
      <c r="N13" s="27">
        <v>14</v>
      </c>
      <c r="O13" s="29">
        <v>3</v>
      </c>
      <c r="P13" s="30">
        <v>123</v>
      </c>
      <c r="Q13" s="27">
        <v>106</v>
      </c>
      <c r="R13" s="29">
        <v>14</v>
      </c>
      <c r="S13" s="30">
        <v>3</v>
      </c>
      <c r="T13" s="31">
        <v>241.9</v>
      </c>
      <c r="U13" s="30">
        <v>39</v>
      </c>
      <c r="V13" s="32">
        <v>4</v>
      </c>
      <c r="W13" s="29">
        <v>10</v>
      </c>
      <c r="X13" s="33">
        <v>8808</v>
      </c>
      <c r="Y13" s="34">
        <v>4</v>
      </c>
      <c r="Z13" s="29">
        <v>10</v>
      </c>
      <c r="AA13" s="30">
        <v>9434</v>
      </c>
    </row>
    <row r="14" spans="1:27" s="1" customFormat="1" ht="17.25" customHeight="1">
      <c r="A14" s="13" t="s">
        <v>1</v>
      </c>
      <c r="B14" s="14" t="s">
        <v>40</v>
      </c>
      <c r="C14" s="15" t="s">
        <v>339</v>
      </c>
      <c r="D14" s="16">
        <v>72</v>
      </c>
      <c r="E14" s="17">
        <v>26</v>
      </c>
      <c r="F14" s="17">
        <v>62</v>
      </c>
      <c r="G14" s="18">
        <v>12</v>
      </c>
      <c r="H14" s="19">
        <v>49</v>
      </c>
      <c r="I14" s="16">
        <v>54</v>
      </c>
      <c r="J14" s="17">
        <v>10</v>
      </c>
      <c r="K14" s="17">
        <v>64</v>
      </c>
      <c r="L14" s="18">
        <v>11</v>
      </c>
      <c r="M14" s="19">
        <v>1</v>
      </c>
      <c r="N14" s="16">
        <v>30</v>
      </c>
      <c r="O14" s="18">
        <v>5</v>
      </c>
      <c r="P14" s="19">
        <v>61</v>
      </c>
      <c r="Q14" s="16">
        <v>82</v>
      </c>
      <c r="R14" s="18">
        <v>11</v>
      </c>
      <c r="S14" s="19">
        <v>38</v>
      </c>
      <c r="T14" s="20">
        <v>238</v>
      </c>
      <c r="U14" s="19">
        <v>39</v>
      </c>
      <c r="V14" s="21">
        <v>3</v>
      </c>
      <c r="W14" s="18">
        <v>11</v>
      </c>
      <c r="X14" s="22">
        <v>9550</v>
      </c>
      <c r="Y14" s="23">
        <v>3</v>
      </c>
      <c r="Z14" s="18">
        <v>11</v>
      </c>
      <c r="AA14" s="19">
        <v>9745</v>
      </c>
    </row>
    <row r="15" spans="1:27" s="1" customFormat="1" ht="17.25" customHeight="1">
      <c r="A15" s="13" t="s">
        <v>2</v>
      </c>
      <c r="B15" s="14" t="s">
        <v>243</v>
      </c>
      <c r="C15" s="15" t="s">
        <v>370</v>
      </c>
      <c r="D15" s="16">
        <v>80.8</v>
      </c>
      <c r="E15" s="17">
        <v>29</v>
      </c>
      <c r="F15" s="17">
        <v>69.400000000000006</v>
      </c>
      <c r="G15" s="18">
        <v>13</v>
      </c>
      <c r="H15" s="19">
        <v>12</v>
      </c>
      <c r="I15" s="16">
        <v>37</v>
      </c>
      <c r="J15" s="17">
        <v>5.5</v>
      </c>
      <c r="K15" s="17">
        <v>42.5</v>
      </c>
      <c r="L15" s="18">
        <v>8</v>
      </c>
      <c r="M15" s="19">
        <v>47</v>
      </c>
      <c r="N15" s="16">
        <v>33</v>
      </c>
      <c r="O15" s="18">
        <v>6</v>
      </c>
      <c r="P15" s="19">
        <v>51</v>
      </c>
      <c r="Q15" s="16">
        <v>92</v>
      </c>
      <c r="R15" s="18">
        <v>12</v>
      </c>
      <c r="S15" s="19">
        <v>16</v>
      </c>
      <c r="T15" s="20">
        <v>236.9</v>
      </c>
      <c r="U15" s="19">
        <v>39</v>
      </c>
      <c r="V15" s="21">
        <v>5</v>
      </c>
      <c r="W15" s="18">
        <v>12</v>
      </c>
      <c r="X15" s="22">
        <v>9789</v>
      </c>
      <c r="Y15" s="23">
        <v>5</v>
      </c>
      <c r="Z15" s="18">
        <v>12</v>
      </c>
      <c r="AA15" s="19">
        <v>9882</v>
      </c>
    </row>
    <row r="16" spans="1:27" s="1" customFormat="1" ht="17.25" customHeight="1">
      <c r="A16" s="13" t="s">
        <v>2</v>
      </c>
      <c r="B16" s="14" t="s">
        <v>54</v>
      </c>
      <c r="C16" s="15" t="s">
        <v>371</v>
      </c>
      <c r="D16" s="16">
        <v>67.2</v>
      </c>
      <c r="E16" s="17">
        <v>29</v>
      </c>
      <c r="F16" s="17">
        <v>62.6</v>
      </c>
      <c r="G16" s="18">
        <v>12</v>
      </c>
      <c r="H16" s="19">
        <v>45</v>
      </c>
      <c r="I16" s="16">
        <v>49</v>
      </c>
      <c r="J16" s="17">
        <v>13.5</v>
      </c>
      <c r="K16" s="17">
        <v>62.5</v>
      </c>
      <c r="L16" s="18">
        <v>11</v>
      </c>
      <c r="M16" s="19">
        <v>6</v>
      </c>
      <c r="N16" s="16">
        <v>37</v>
      </c>
      <c r="O16" s="18">
        <v>6</v>
      </c>
      <c r="P16" s="19">
        <v>34</v>
      </c>
      <c r="Q16" s="16">
        <v>74</v>
      </c>
      <c r="R16" s="18">
        <v>10</v>
      </c>
      <c r="S16" s="19">
        <v>62</v>
      </c>
      <c r="T16" s="20">
        <v>236.1</v>
      </c>
      <c r="U16" s="19">
        <v>39</v>
      </c>
      <c r="V16" s="21">
        <v>6</v>
      </c>
      <c r="W16" s="18">
        <v>13</v>
      </c>
      <c r="X16" s="22">
        <v>9920</v>
      </c>
      <c r="Y16" s="23">
        <v>6</v>
      </c>
      <c r="Z16" s="18">
        <v>13</v>
      </c>
      <c r="AA16" s="19">
        <v>9960</v>
      </c>
    </row>
    <row r="17" spans="1:27" s="1" customFormat="1" ht="17.25" customHeight="1">
      <c r="A17" s="13" t="s">
        <v>1</v>
      </c>
      <c r="B17" s="14" t="s">
        <v>48</v>
      </c>
      <c r="C17" s="15" t="s">
        <v>360</v>
      </c>
      <c r="D17" s="16">
        <v>68.400000000000006</v>
      </c>
      <c r="E17" s="17">
        <v>31</v>
      </c>
      <c r="F17" s="17">
        <v>65.2</v>
      </c>
      <c r="G17" s="18">
        <v>13</v>
      </c>
      <c r="H17" s="19">
        <v>27</v>
      </c>
      <c r="I17" s="16">
        <v>37</v>
      </c>
      <c r="J17" s="17">
        <v>9.5</v>
      </c>
      <c r="K17" s="17">
        <v>46.5</v>
      </c>
      <c r="L17" s="18">
        <v>8</v>
      </c>
      <c r="M17" s="19">
        <v>37</v>
      </c>
      <c r="N17" s="16">
        <v>50</v>
      </c>
      <c r="O17" s="18">
        <v>8</v>
      </c>
      <c r="P17" s="19">
        <v>14</v>
      </c>
      <c r="Q17" s="16">
        <v>72</v>
      </c>
      <c r="R17" s="18">
        <v>10</v>
      </c>
      <c r="S17" s="19">
        <v>69</v>
      </c>
      <c r="T17" s="20">
        <v>233.7</v>
      </c>
      <c r="U17" s="19">
        <v>39</v>
      </c>
      <c r="V17" s="21">
        <v>4</v>
      </c>
      <c r="W17" s="18">
        <v>15</v>
      </c>
      <c r="X17" s="22">
        <v>10404</v>
      </c>
      <c r="Y17" s="23">
        <v>4</v>
      </c>
      <c r="Z17" s="18">
        <v>14</v>
      </c>
      <c r="AA17" s="19">
        <v>10197</v>
      </c>
    </row>
    <row r="18" spans="1:27" s="1" customFormat="1" ht="17.25" customHeight="1" thickBot="1">
      <c r="A18" s="24" t="s">
        <v>2</v>
      </c>
      <c r="B18" s="25" t="s">
        <v>237</v>
      </c>
      <c r="C18" s="26" t="s">
        <v>372</v>
      </c>
      <c r="D18" s="27">
        <v>69.599999999999994</v>
      </c>
      <c r="E18" s="28">
        <v>25</v>
      </c>
      <c r="F18" s="28">
        <v>59.8</v>
      </c>
      <c r="G18" s="29">
        <v>12</v>
      </c>
      <c r="H18" s="30">
        <v>60</v>
      </c>
      <c r="I18" s="27">
        <v>34</v>
      </c>
      <c r="J18" s="28">
        <v>3</v>
      </c>
      <c r="K18" s="28">
        <v>37</v>
      </c>
      <c r="L18" s="29">
        <v>7</v>
      </c>
      <c r="M18" s="30">
        <v>71</v>
      </c>
      <c r="N18" s="27">
        <v>43</v>
      </c>
      <c r="O18" s="29">
        <v>7</v>
      </c>
      <c r="P18" s="30">
        <v>23</v>
      </c>
      <c r="Q18" s="27">
        <v>94</v>
      </c>
      <c r="R18" s="29">
        <v>12</v>
      </c>
      <c r="S18" s="30">
        <v>13</v>
      </c>
      <c r="T18" s="31">
        <v>233.8</v>
      </c>
      <c r="U18" s="30">
        <v>38</v>
      </c>
      <c r="V18" s="32">
        <v>7</v>
      </c>
      <c r="W18" s="29">
        <v>14</v>
      </c>
      <c r="X18" s="33">
        <v>10375</v>
      </c>
      <c r="Y18" s="34">
        <v>7</v>
      </c>
      <c r="Z18" s="29">
        <v>15</v>
      </c>
      <c r="AA18" s="30">
        <v>10855</v>
      </c>
    </row>
    <row r="19" spans="1:27" s="1" customFormat="1" ht="17.25" customHeight="1">
      <c r="A19" s="13" t="s">
        <v>2</v>
      </c>
      <c r="B19" s="14" t="s">
        <v>55</v>
      </c>
      <c r="C19" s="15" t="s">
        <v>373</v>
      </c>
      <c r="D19" s="16">
        <v>74.8</v>
      </c>
      <c r="E19" s="17">
        <v>28</v>
      </c>
      <c r="F19" s="17">
        <v>65.400000000000006</v>
      </c>
      <c r="G19" s="18">
        <v>13</v>
      </c>
      <c r="H19" s="19">
        <v>25</v>
      </c>
      <c r="I19" s="16">
        <v>47</v>
      </c>
      <c r="J19" s="17">
        <v>7</v>
      </c>
      <c r="K19" s="17">
        <v>54</v>
      </c>
      <c r="L19" s="18">
        <v>10</v>
      </c>
      <c r="M19" s="19">
        <v>17</v>
      </c>
      <c r="N19" s="16">
        <v>12</v>
      </c>
      <c r="O19" s="18">
        <v>2</v>
      </c>
      <c r="P19" s="19">
        <v>127</v>
      </c>
      <c r="Q19" s="16">
        <v>98</v>
      </c>
      <c r="R19" s="18">
        <v>13</v>
      </c>
      <c r="S19" s="19">
        <v>6</v>
      </c>
      <c r="T19" s="20">
        <v>229.4</v>
      </c>
      <c r="U19" s="19">
        <v>38</v>
      </c>
      <c r="V19" s="21">
        <v>8</v>
      </c>
      <c r="W19" s="18">
        <v>16</v>
      </c>
      <c r="X19" s="22">
        <v>11240</v>
      </c>
      <c r="Y19" s="23">
        <v>8</v>
      </c>
      <c r="Z19" s="18">
        <v>16</v>
      </c>
      <c r="AA19" s="19">
        <v>11265</v>
      </c>
    </row>
    <row r="20" spans="1:27" s="1" customFormat="1" ht="17.25" customHeight="1">
      <c r="A20" s="13" t="s">
        <v>1</v>
      </c>
      <c r="B20" s="14" t="s">
        <v>55</v>
      </c>
      <c r="C20" s="15" t="s">
        <v>356</v>
      </c>
      <c r="D20" s="16">
        <v>62</v>
      </c>
      <c r="E20" s="17">
        <v>31</v>
      </c>
      <c r="F20" s="17">
        <v>62</v>
      </c>
      <c r="G20" s="18">
        <v>12</v>
      </c>
      <c r="H20" s="19">
        <v>49</v>
      </c>
      <c r="I20" s="16">
        <v>46</v>
      </c>
      <c r="J20" s="17">
        <v>10</v>
      </c>
      <c r="K20" s="17">
        <v>56</v>
      </c>
      <c r="L20" s="18">
        <v>10</v>
      </c>
      <c r="M20" s="19">
        <v>13</v>
      </c>
      <c r="N20" s="16">
        <v>35</v>
      </c>
      <c r="O20" s="18">
        <v>6</v>
      </c>
      <c r="P20" s="19">
        <v>41</v>
      </c>
      <c r="Q20" s="16">
        <v>76</v>
      </c>
      <c r="R20" s="18">
        <v>10</v>
      </c>
      <c r="S20" s="19">
        <v>58</v>
      </c>
      <c r="T20" s="20">
        <v>229</v>
      </c>
      <c r="U20" s="19">
        <v>38</v>
      </c>
      <c r="V20" s="21">
        <v>5</v>
      </c>
      <c r="W20" s="18">
        <v>17</v>
      </c>
      <c r="X20" s="22">
        <v>11326</v>
      </c>
      <c r="Y20" s="23">
        <v>5</v>
      </c>
      <c r="Z20" s="18">
        <v>17</v>
      </c>
      <c r="AA20" s="19">
        <v>11314</v>
      </c>
    </row>
    <row r="21" spans="1:27" s="1" customFormat="1" ht="17.25" customHeight="1">
      <c r="A21" s="13" t="s">
        <v>2</v>
      </c>
      <c r="B21" s="14" t="s">
        <v>39</v>
      </c>
      <c r="C21" s="15" t="s">
        <v>374</v>
      </c>
      <c r="D21" s="16">
        <v>63.2</v>
      </c>
      <c r="E21" s="17">
        <v>32</v>
      </c>
      <c r="F21" s="17">
        <v>63.6</v>
      </c>
      <c r="G21" s="18">
        <v>12</v>
      </c>
      <c r="H21" s="19">
        <v>37</v>
      </c>
      <c r="I21" s="16">
        <v>52</v>
      </c>
      <c r="J21" s="17">
        <v>8</v>
      </c>
      <c r="K21" s="17">
        <v>60</v>
      </c>
      <c r="L21" s="18">
        <v>11</v>
      </c>
      <c r="M21" s="19">
        <v>8</v>
      </c>
      <c r="N21" s="16">
        <v>27</v>
      </c>
      <c r="O21" s="18">
        <v>5</v>
      </c>
      <c r="P21" s="19">
        <v>75</v>
      </c>
      <c r="Q21" s="16">
        <v>78</v>
      </c>
      <c r="R21" s="18">
        <v>10</v>
      </c>
      <c r="S21" s="19">
        <v>53</v>
      </c>
      <c r="T21" s="20">
        <v>228.6</v>
      </c>
      <c r="U21" s="19">
        <v>38</v>
      </c>
      <c r="V21" s="21">
        <v>9</v>
      </c>
      <c r="W21" s="18">
        <v>18</v>
      </c>
      <c r="X21" s="22">
        <v>11409</v>
      </c>
      <c r="Y21" s="23">
        <v>9</v>
      </c>
      <c r="Z21" s="18">
        <v>18</v>
      </c>
      <c r="AA21" s="19">
        <v>11361</v>
      </c>
    </row>
    <row r="22" spans="1:27" s="1" customFormat="1" ht="17.25" customHeight="1">
      <c r="A22" s="13" t="s">
        <v>3</v>
      </c>
      <c r="B22" s="14" t="s">
        <v>46</v>
      </c>
      <c r="C22" s="15" t="s">
        <v>377</v>
      </c>
      <c r="D22" s="16">
        <v>79.599999999999994</v>
      </c>
      <c r="E22" s="17">
        <v>25</v>
      </c>
      <c r="F22" s="17">
        <v>64.8</v>
      </c>
      <c r="G22" s="18">
        <v>13</v>
      </c>
      <c r="H22" s="19">
        <v>30</v>
      </c>
      <c r="I22" s="16">
        <v>51</v>
      </c>
      <c r="J22" s="17">
        <v>4.5</v>
      </c>
      <c r="K22" s="17">
        <v>55.5</v>
      </c>
      <c r="L22" s="18">
        <v>10</v>
      </c>
      <c r="M22" s="19">
        <v>15</v>
      </c>
      <c r="N22" s="16">
        <v>8</v>
      </c>
      <c r="O22" s="18">
        <v>2</v>
      </c>
      <c r="P22" s="19">
        <v>136</v>
      </c>
      <c r="Q22" s="16">
        <v>100</v>
      </c>
      <c r="R22" s="18">
        <v>13</v>
      </c>
      <c r="S22" s="19">
        <v>4</v>
      </c>
      <c r="T22" s="20">
        <v>228.3</v>
      </c>
      <c r="U22" s="19">
        <v>38</v>
      </c>
      <c r="V22" s="21">
        <v>5</v>
      </c>
      <c r="W22" s="18">
        <v>19</v>
      </c>
      <c r="X22" s="22">
        <v>11469</v>
      </c>
      <c r="Y22" s="23">
        <v>5</v>
      </c>
      <c r="Z22" s="18">
        <v>19</v>
      </c>
      <c r="AA22" s="19">
        <v>11388</v>
      </c>
    </row>
    <row r="23" spans="1:27" s="1" customFormat="1" ht="17.25" customHeight="1" thickBot="1">
      <c r="A23" s="24" t="s">
        <v>3</v>
      </c>
      <c r="B23" s="25" t="s">
        <v>50</v>
      </c>
      <c r="C23" s="26" t="s">
        <v>378</v>
      </c>
      <c r="D23" s="27">
        <v>63.6</v>
      </c>
      <c r="E23" s="28">
        <v>26</v>
      </c>
      <c r="F23" s="28">
        <v>57.8</v>
      </c>
      <c r="G23" s="29">
        <v>11</v>
      </c>
      <c r="H23" s="30">
        <v>74</v>
      </c>
      <c r="I23" s="27">
        <v>56</v>
      </c>
      <c r="J23" s="28">
        <v>7</v>
      </c>
      <c r="K23" s="28">
        <v>63</v>
      </c>
      <c r="L23" s="29">
        <v>11</v>
      </c>
      <c r="M23" s="30">
        <v>4</v>
      </c>
      <c r="N23" s="27">
        <v>33</v>
      </c>
      <c r="O23" s="29">
        <v>6</v>
      </c>
      <c r="P23" s="30">
        <v>51</v>
      </c>
      <c r="Q23" s="27">
        <v>72</v>
      </c>
      <c r="R23" s="29">
        <v>10</v>
      </c>
      <c r="S23" s="30">
        <v>69</v>
      </c>
      <c r="T23" s="31">
        <v>225.8</v>
      </c>
      <c r="U23" s="30">
        <v>38</v>
      </c>
      <c r="V23" s="32">
        <v>6</v>
      </c>
      <c r="W23" s="29">
        <v>20</v>
      </c>
      <c r="X23" s="33">
        <v>11983</v>
      </c>
      <c r="Y23" s="34">
        <v>6</v>
      </c>
      <c r="Z23" s="29">
        <v>20</v>
      </c>
      <c r="AA23" s="30">
        <v>11613</v>
      </c>
    </row>
    <row r="24" spans="1:27" s="1" customFormat="1" ht="17.25" customHeight="1">
      <c r="A24" s="13" t="s">
        <v>2</v>
      </c>
      <c r="B24" s="14" t="s">
        <v>49</v>
      </c>
      <c r="C24" s="15" t="s">
        <v>375</v>
      </c>
      <c r="D24" s="16">
        <v>57.2</v>
      </c>
      <c r="E24" s="17">
        <v>41</v>
      </c>
      <c r="F24" s="17">
        <v>69.599999999999994</v>
      </c>
      <c r="G24" s="18">
        <v>13</v>
      </c>
      <c r="H24" s="19">
        <v>11</v>
      </c>
      <c r="I24" s="16">
        <v>41</v>
      </c>
      <c r="J24" s="17">
        <v>7</v>
      </c>
      <c r="K24" s="17">
        <v>48</v>
      </c>
      <c r="L24" s="18">
        <v>9</v>
      </c>
      <c r="M24" s="19">
        <v>29</v>
      </c>
      <c r="N24" s="16">
        <v>26</v>
      </c>
      <c r="O24" s="18">
        <v>5</v>
      </c>
      <c r="P24" s="19">
        <v>77</v>
      </c>
      <c r="Q24" s="16">
        <v>82</v>
      </c>
      <c r="R24" s="18">
        <v>11</v>
      </c>
      <c r="S24" s="19">
        <v>38</v>
      </c>
      <c r="T24" s="20">
        <v>225.6</v>
      </c>
      <c r="U24" s="19">
        <v>38</v>
      </c>
      <c r="V24" s="21">
        <v>10</v>
      </c>
      <c r="W24" s="18">
        <v>21</v>
      </c>
      <c r="X24" s="22">
        <v>12016</v>
      </c>
      <c r="Y24" s="23">
        <v>10</v>
      </c>
      <c r="Z24" s="18">
        <v>21</v>
      </c>
      <c r="AA24" s="19">
        <v>11626</v>
      </c>
    </row>
    <row r="26" spans="1:27">
      <c r="A26" s="315" t="s">
        <v>56</v>
      </c>
      <c r="B26" s="315"/>
      <c r="C26" s="315"/>
      <c r="D26" s="315"/>
    </row>
  </sheetData>
  <mergeCells count="29">
    <mergeCell ref="O2:O3"/>
    <mergeCell ref="P2:P3"/>
    <mergeCell ref="Q2:Q3"/>
    <mergeCell ref="J2:J3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A26:D26"/>
    <mergeCell ref="Y2:AA2"/>
    <mergeCell ref="R2:R3"/>
    <mergeCell ref="S2:S3"/>
    <mergeCell ref="T2:T3"/>
    <mergeCell ref="U2:U3"/>
    <mergeCell ref="V2:X2"/>
    <mergeCell ref="A1:A3"/>
    <mergeCell ref="B1:B3"/>
    <mergeCell ref="C1:C3"/>
    <mergeCell ref="D1:H1"/>
    <mergeCell ref="I1:M1"/>
    <mergeCell ref="N1:P1"/>
    <mergeCell ref="Q1:S1"/>
    <mergeCell ref="T1:AA1"/>
    <mergeCell ref="D2:D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selection activeCell="A10" sqref="A10:Z10"/>
    </sheetView>
  </sheetViews>
  <sheetFormatPr defaultRowHeight="14.25"/>
  <cols>
    <col min="1" max="1" width="15.125" style="1" bestFit="1" customWidth="1"/>
    <col min="2" max="6" width="5.25" style="1" bestFit="1" customWidth="1"/>
    <col min="7" max="7" width="7.625" style="1" bestFit="1" customWidth="1"/>
    <col min="8" max="20" width="5.25" style="1" bestFit="1" customWidth="1"/>
    <col min="21" max="21" width="6" style="1" bestFit="1" customWidth="1"/>
    <col min="22" max="23" width="5.25" style="1" bestFit="1" customWidth="1"/>
    <col min="24" max="24" width="6" style="1" bestFit="1" customWidth="1"/>
    <col min="25" max="26" width="5.25" style="1" bestFit="1" customWidth="1"/>
    <col min="27" max="16384" width="9" style="1"/>
  </cols>
  <sheetData>
    <row r="1" spans="1:26" ht="20.25">
      <c r="A1" s="342" t="s">
        <v>262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</row>
    <row r="2" spans="1:26" ht="20.2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</row>
    <row r="3" spans="1:26">
      <c r="A3" s="39" t="s">
        <v>272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  <c r="U3" s="42"/>
      <c r="V3" s="42"/>
      <c r="W3" s="42"/>
      <c r="X3" s="43"/>
      <c r="Y3" s="43"/>
      <c r="Z3" s="43"/>
    </row>
    <row r="4" spans="1:26" ht="15" thickBot="1">
      <c r="A4" s="162" t="s">
        <v>264</v>
      </c>
      <c r="B4" s="162"/>
      <c r="C4" s="162"/>
      <c r="D4" s="162"/>
      <c r="E4" s="162"/>
      <c r="F4" s="162"/>
      <c r="G4" s="162" t="s">
        <v>265</v>
      </c>
      <c r="H4" s="162"/>
      <c r="I4" s="162"/>
      <c r="J4" s="162"/>
      <c r="K4" s="162"/>
      <c r="L4" s="44"/>
      <c r="M4" s="44"/>
      <c r="N4" s="45"/>
      <c r="O4" s="164" t="s">
        <v>263</v>
      </c>
      <c r="P4" s="164"/>
      <c r="Q4" s="164"/>
      <c r="R4" s="164"/>
      <c r="S4" s="164"/>
      <c r="T4" s="164"/>
      <c r="U4" s="43"/>
      <c r="V4" s="43"/>
      <c r="W4" s="43"/>
      <c r="X4" s="343" t="s">
        <v>266</v>
      </c>
      <c r="Y4" s="343"/>
      <c r="Z4" s="343"/>
    </row>
    <row r="5" spans="1:26" ht="14.25" customHeight="1">
      <c r="A5" s="344" t="s">
        <v>12</v>
      </c>
      <c r="B5" s="346" t="s">
        <v>20</v>
      </c>
      <c r="C5" s="347"/>
      <c r="D5" s="347"/>
      <c r="E5" s="347"/>
      <c r="F5" s="348"/>
      <c r="G5" s="346" t="s">
        <v>21</v>
      </c>
      <c r="H5" s="347"/>
      <c r="I5" s="347"/>
      <c r="J5" s="347"/>
      <c r="K5" s="348"/>
      <c r="L5" s="346" t="s">
        <v>22</v>
      </c>
      <c r="M5" s="347"/>
      <c r="N5" s="348"/>
      <c r="O5" s="346" t="s">
        <v>23</v>
      </c>
      <c r="P5" s="347"/>
      <c r="Q5" s="348"/>
      <c r="R5" s="346" t="s">
        <v>24</v>
      </c>
      <c r="S5" s="347"/>
      <c r="T5" s="348"/>
      <c r="U5" s="346" t="s">
        <v>273</v>
      </c>
      <c r="V5" s="347"/>
      <c r="W5" s="348"/>
      <c r="X5" s="346" t="s">
        <v>274</v>
      </c>
      <c r="Y5" s="349"/>
      <c r="Z5" s="348"/>
    </row>
    <row r="6" spans="1:26" ht="15" thickBot="1">
      <c r="A6" s="345"/>
      <c r="B6" s="46" t="s">
        <v>8</v>
      </c>
      <c r="C6" s="47" t="s">
        <v>236</v>
      </c>
      <c r="D6" s="47" t="s">
        <v>26</v>
      </c>
      <c r="E6" s="47" t="s">
        <v>249</v>
      </c>
      <c r="F6" s="48" t="s">
        <v>268</v>
      </c>
      <c r="G6" s="46" t="s">
        <v>8</v>
      </c>
      <c r="H6" s="47" t="s">
        <v>9</v>
      </c>
      <c r="I6" s="47" t="s">
        <v>26</v>
      </c>
      <c r="J6" s="47" t="s">
        <v>249</v>
      </c>
      <c r="K6" s="48" t="s">
        <v>268</v>
      </c>
      <c r="L6" s="46" t="s">
        <v>26</v>
      </c>
      <c r="M6" s="47" t="s">
        <v>249</v>
      </c>
      <c r="N6" s="48" t="s">
        <v>268</v>
      </c>
      <c r="O6" s="46" t="s">
        <v>26</v>
      </c>
      <c r="P6" s="47" t="s">
        <v>249</v>
      </c>
      <c r="Q6" s="48" t="s">
        <v>268</v>
      </c>
      <c r="R6" s="46" t="s">
        <v>26</v>
      </c>
      <c r="S6" s="47" t="s">
        <v>249</v>
      </c>
      <c r="T6" s="48" t="s">
        <v>268</v>
      </c>
      <c r="U6" s="46" t="s">
        <v>26</v>
      </c>
      <c r="V6" s="47" t="s">
        <v>249</v>
      </c>
      <c r="W6" s="48" t="s">
        <v>268</v>
      </c>
      <c r="X6" s="46" t="s">
        <v>244</v>
      </c>
      <c r="Y6" s="47" t="s">
        <v>249</v>
      </c>
      <c r="Z6" s="48" t="s">
        <v>268</v>
      </c>
    </row>
    <row r="7" spans="1:26" ht="15" thickBot="1">
      <c r="A7" s="49" t="s">
        <v>4</v>
      </c>
      <c r="B7" s="50">
        <v>57.32</v>
      </c>
      <c r="C7" s="51">
        <v>25.32</v>
      </c>
      <c r="D7" s="51">
        <v>53.98</v>
      </c>
      <c r="E7" s="52">
        <v>34</v>
      </c>
      <c r="F7" s="53">
        <f>RANK(D7,$D$7:$D$10)</f>
        <v>4</v>
      </c>
      <c r="G7" s="54">
        <v>28.65</v>
      </c>
      <c r="H7" s="51">
        <v>5.81</v>
      </c>
      <c r="I7" s="51">
        <v>34.46</v>
      </c>
      <c r="J7" s="52">
        <v>34</v>
      </c>
      <c r="K7" s="53">
        <f>RANK(I7,$I$7:$I$10)</f>
        <v>4</v>
      </c>
      <c r="L7" s="54">
        <v>36.85</v>
      </c>
      <c r="M7" s="52">
        <v>34</v>
      </c>
      <c r="N7" s="53">
        <f>RANK(L7,$L$7:$L$10)</f>
        <v>1</v>
      </c>
      <c r="O7" s="54">
        <v>65.2</v>
      </c>
      <c r="P7" s="52">
        <v>34</v>
      </c>
      <c r="Q7" s="53">
        <f>IFERROR(RANK(O7,$O$7:$O$10),"")</f>
        <v>1</v>
      </c>
      <c r="R7" s="54">
        <v>96</v>
      </c>
      <c r="S7" s="52">
        <v>1</v>
      </c>
      <c r="T7" s="53">
        <f>IFERROR(RANK(R7,$R$7:$R$10),"")</f>
        <v>1</v>
      </c>
      <c r="U7" s="54">
        <v>190.49</v>
      </c>
      <c r="V7" s="52">
        <v>34</v>
      </c>
      <c r="W7" s="53">
        <f>IFERROR(RANK(U7,$U$7:$U$10),"")</f>
        <v>2</v>
      </c>
      <c r="X7" s="54">
        <v>196.2</v>
      </c>
      <c r="Y7" s="55">
        <v>1</v>
      </c>
      <c r="Z7" s="53">
        <f>IFERROR(RANK(X7,$X$7:$X$10),"")</f>
        <v>4</v>
      </c>
    </row>
    <row r="8" spans="1:26" ht="15" thickBot="1">
      <c r="A8" s="49" t="s">
        <v>5</v>
      </c>
      <c r="B8" s="50">
        <v>60.17</v>
      </c>
      <c r="C8" s="51">
        <v>27.58</v>
      </c>
      <c r="D8" s="51">
        <v>57.66</v>
      </c>
      <c r="E8" s="52">
        <v>33</v>
      </c>
      <c r="F8" s="53">
        <f>RANK(D8,$D$7:$D$10)</f>
        <v>3</v>
      </c>
      <c r="G8" s="54">
        <v>30.21</v>
      </c>
      <c r="H8" s="51">
        <v>7.27</v>
      </c>
      <c r="I8" s="51">
        <v>37.479999999999997</v>
      </c>
      <c r="J8" s="52">
        <v>33</v>
      </c>
      <c r="K8" s="53">
        <f>RANK(I8,$I$7:$I$10)</f>
        <v>2</v>
      </c>
      <c r="L8" s="54">
        <v>36.270000000000003</v>
      </c>
      <c r="M8" s="52">
        <v>33</v>
      </c>
      <c r="N8" s="53">
        <f>RANK(L8,$L$7:$L$10)</f>
        <v>2</v>
      </c>
      <c r="O8" s="54">
        <v>63.24</v>
      </c>
      <c r="P8" s="52">
        <v>33</v>
      </c>
      <c r="Q8" s="53">
        <f>IFERROR(RANK(O8,$O$7:$O$10),"")</f>
        <v>2</v>
      </c>
      <c r="R8" s="54">
        <v>73.08</v>
      </c>
      <c r="S8" s="52">
        <v>24</v>
      </c>
      <c r="T8" s="53">
        <f>IFERROR(RANK(R8,$R$7:$R$10),"")</f>
        <v>4</v>
      </c>
      <c r="U8" s="54">
        <v>194.66</v>
      </c>
      <c r="V8" s="52">
        <v>33</v>
      </c>
      <c r="W8" s="53">
        <f>IFERROR(RANK(U8,$U$7:$U$10),"")</f>
        <v>1</v>
      </c>
      <c r="X8" s="54">
        <v>202.45</v>
      </c>
      <c r="Y8" s="55">
        <v>24</v>
      </c>
      <c r="Z8" s="53">
        <f>IFERROR(RANK(X8,$X$7:$X$10),"")</f>
        <v>2</v>
      </c>
    </row>
    <row r="9" spans="1:26" ht="15" thickBot="1">
      <c r="A9" s="49" t="s">
        <v>6</v>
      </c>
      <c r="B9" s="50">
        <v>60.32</v>
      </c>
      <c r="C9" s="51">
        <v>28.35</v>
      </c>
      <c r="D9" s="51">
        <v>58.51</v>
      </c>
      <c r="E9" s="52">
        <v>37</v>
      </c>
      <c r="F9" s="53">
        <f>RANK(D9,$D$7:$D$10)</f>
        <v>2</v>
      </c>
      <c r="G9" s="54">
        <v>32.81</v>
      </c>
      <c r="H9" s="51">
        <v>6.85</v>
      </c>
      <c r="I9" s="51">
        <v>39.65</v>
      </c>
      <c r="J9" s="52">
        <v>36</v>
      </c>
      <c r="K9" s="53">
        <f>RANK(I9,$I$7:$I$10)</f>
        <v>1</v>
      </c>
      <c r="L9" s="54">
        <v>24.16</v>
      </c>
      <c r="M9" s="52">
        <v>37</v>
      </c>
      <c r="N9" s="53">
        <f>RANK(L9,$L$7:$L$10)</f>
        <v>3</v>
      </c>
      <c r="O9" s="54">
        <v>52.27</v>
      </c>
      <c r="P9" s="52">
        <v>1</v>
      </c>
      <c r="Q9" s="53">
        <f>IFERROR(RANK(O9,$O$7:$O$10),"")</f>
        <v>4</v>
      </c>
      <c r="R9" s="54">
        <v>81.61</v>
      </c>
      <c r="S9" s="52">
        <v>36</v>
      </c>
      <c r="T9" s="53">
        <f>IFERROR(RANK(R9,$R$7:$R$10),"")</f>
        <v>2</v>
      </c>
      <c r="U9" s="54">
        <v>165.27</v>
      </c>
      <c r="V9" s="52">
        <v>1</v>
      </c>
      <c r="W9" s="53">
        <f>IFERROR(RANK(U9,$U$7:$U$10),"")</f>
        <v>4</v>
      </c>
      <c r="X9" s="54">
        <v>205.18</v>
      </c>
      <c r="Y9" s="55">
        <v>36</v>
      </c>
      <c r="Z9" s="53">
        <f>IFERROR(RANK(X9,$X$7:$X$10),"")</f>
        <v>1</v>
      </c>
    </row>
    <row r="10" spans="1:26" ht="15" thickBot="1">
      <c r="A10" s="49" t="s">
        <v>7</v>
      </c>
      <c r="B10" s="50">
        <v>63.32</v>
      </c>
      <c r="C10" s="51">
        <v>28.67</v>
      </c>
      <c r="D10" s="51">
        <v>60.33</v>
      </c>
      <c r="E10" s="52">
        <v>36</v>
      </c>
      <c r="F10" s="53">
        <f>RANK(D10,$D$7:$D$10)</f>
        <v>1</v>
      </c>
      <c r="G10" s="54">
        <v>31.86</v>
      </c>
      <c r="H10" s="51">
        <v>5.21</v>
      </c>
      <c r="I10" s="51">
        <v>37.07</v>
      </c>
      <c r="J10" s="52">
        <v>36</v>
      </c>
      <c r="K10" s="53">
        <f>RANK(I10,$I$7:$I$10)</f>
        <v>3</v>
      </c>
      <c r="L10" s="54">
        <v>22</v>
      </c>
      <c r="M10" s="52">
        <v>36</v>
      </c>
      <c r="N10" s="53">
        <f>RANK(L10,$L$7:$L$10)</f>
        <v>4</v>
      </c>
      <c r="O10" s="54">
        <v>58.74</v>
      </c>
      <c r="P10" s="52">
        <v>2</v>
      </c>
      <c r="Q10" s="53">
        <f>IFERROR(RANK(O10,$O$7:$O$10),"")</f>
        <v>3</v>
      </c>
      <c r="R10" s="54">
        <v>80.5</v>
      </c>
      <c r="S10" s="52">
        <v>36</v>
      </c>
      <c r="T10" s="53">
        <f>IFERROR(RANK(R10,$R$7:$R$10),"")</f>
        <v>3</v>
      </c>
      <c r="U10" s="54">
        <v>184.44</v>
      </c>
      <c r="V10" s="52">
        <v>2</v>
      </c>
      <c r="W10" s="53">
        <f>IFERROR(RANK(U10,$U$7:$U$10),"")</f>
        <v>3</v>
      </c>
      <c r="X10" s="54">
        <v>199.9</v>
      </c>
      <c r="Y10" s="55">
        <v>36</v>
      </c>
      <c r="Z10" s="53">
        <f>IFERROR(RANK(X10,$X$7:$X$10),"")</f>
        <v>3</v>
      </c>
    </row>
    <row r="11" spans="1:26" ht="18" thickTop="1" thickBot="1">
      <c r="A11" s="56"/>
      <c r="B11" s="57" t="s">
        <v>8</v>
      </c>
      <c r="C11" s="58" t="s">
        <v>25</v>
      </c>
      <c r="D11" s="58" t="s">
        <v>26</v>
      </c>
      <c r="E11" s="338" t="s">
        <v>249</v>
      </c>
      <c r="F11" s="339"/>
      <c r="G11" s="57" t="s">
        <v>8</v>
      </c>
      <c r="H11" s="58" t="s">
        <v>9</v>
      </c>
      <c r="I11" s="58" t="s">
        <v>26</v>
      </c>
      <c r="J11" s="338" t="s">
        <v>249</v>
      </c>
      <c r="K11" s="339"/>
      <c r="L11" s="57" t="s">
        <v>26</v>
      </c>
      <c r="M11" s="338" t="s">
        <v>249</v>
      </c>
      <c r="N11" s="339"/>
      <c r="O11" s="57" t="s">
        <v>26</v>
      </c>
      <c r="P11" s="338" t="s">
        <v>249</v>
      </c>
      <c r="Q11" s="339"/>
      <c r="R11" s="57" t="s">
        <v>26</v>
      </c>
      <c r="S11" s="338" t="s">
        <v>249</v>
      </c>
      <c r="T11" s="339"/>
      <c r="U11" s="57" t="s">
        <v>26</v>
      </c>
      <c r="V11" s="338" t="s">
        <v>249</v>
      </c>
      <c r="W11" s="339"/>
      <c r="X11" s="57" t="s">
        <v>242</v>
      </c>
      <c r="Y11" s="338" t="s">
        <v>249</v>
      </c>
      <c r="Z11" s="339"/>
    </row>
    <row r="12" spans="1:26">
      <c r="A12" s="59" t="s">
        <v>275</v>
      </c>
      <c r="B12" s="50">
        <v>60.06</v>
      </c>
      <c r="C12" s="51">
        <v>27.32</v>
      </c>
      <c r="D12" s="51">
        <v>57.35</v>
      </c>
      <c r="E12" s="340">
        <v>141</v>
      </c>
      <c r="F12" s="341"/>
      <c r="G12" s="50">
        <v>30.79</v>
      </c>
      <c r="H12" s="51">
        <v>6.23</v>
      </c>
      <c r="I12" s="51">
        <v>37.020000000000003</v>
      </c>
      <c r="J12" s="340">
        <v>140</v>
      </c>
      <c r="K12" s="341"/>
      <c r="L12" s="50">
        <v>29.39</v>
      </c>
      <c r="M12" s="340">
        <v>141</v>
      </c>
      <c r="N12" s="341"/>
      <c r="O12" s="50">
        <v>63.91</v>
      </c>
      <c r="P12" s="340">
        <v>70</v>
      </c>
      <c r="Q12" s="341"/>
      <c r="R12" s="50">
        <v>78.78</v>
      </c>
      <c r="S12" s="340">
        <v>98</v>
      </c>
      <c r="T12" s="341"/>
      <c r="U12" s="50">
        <v>191.92</v>
      </c>
      <c r="V12" s="340">
        <v>70</v>
      </c>
      <c r="W12" s="341"/>
      <c r="X12" s="50">
        <v>201.05</v>
      </c>
      <c r="Y12" s="340">
        <v>98</v>
      </c>
      <c r="Z12" s="341"/>
    </row>
    <row r="13" spans="1:26" ht="15" thickBot="1">
      <c r="A13" s="60" t="s">
        <v>276</v>
      </c>
      <c r="B13" s="61">
        <v>63.1</v>
      </c>
      <c r="C13" s="62">
        <v>25.44</v>
      </c>
      <c r="D13" s="62">
        <v>56.99</v>
      </c>
      <c r="E13" s="336">
        <v>33218</v>
      </c>
      <c r="F13" s="337"/>
      <c r="G13" s="61">
        <v>38.799999999999997</v>
      </c>
      <c r="H13" s="62">
        <v>9.39</v>
      </c>
      <c r="I13" s="62">
        <v>48.19</v>
      </c>
      <c r="J13" s="336">
        <v>32983</v>
      </c>
      <c r="K13" s="337"/>
      <c r="L13" s="61">
        <v>36.22</v>
      </c>
      <c r="M13" s="336">
        <v>32782</v>
      </c>
      <c r="N13" s="337"/>
      <c r="O13" s="61">
        <v>59.4</v>
      </c>
      <c r="P13" s="336">
        <v>26574</v>
      </c>
      <c r="Q13" s="337"/>
      <c r="R13" s="61">
        <v>79.959999999999994</v>
      </c>
      <c r="S13" s="336">
        <v>27965</v>
      </c>
      <c r="T13" s="337"/>
      <c r="U13" s="61">
        <v>201.61</v>
      </c>
      <c r="V13" s="336">
        <v>26574</v>
      </c>
      <c r="W13" s="337"/>
      <c r="X13" s="61">
        <v>216.1</v>
      </c>
      <c r="Y13" s="336">
        <v>27965</v>
      </c>
      <c r="Z13" s="337"/>
    </row>
    <row r="17" spans="21:21">
      <c r="U17" s="3"/>
    </row>
    <row r="18" spans="21:21">
      <c r="U18" s="3"/>
    </row>
    <row r="19" spans="21:21">
      <c r="U19" s="3"/>
    </row>
    <row r="20" spans="21:21">
      <c r="U20" s="3"/>
    </row>
    <row r="21" spans="21:21">
      <c r="U21" s="3"/>
    </row>
  </sheetData>
  <mergeCells count="32">
    <mergeCell ref="A1:Z1"/>
    <mergeCell ref="A2:Z2"/>
    <mergeCell ref="X4:Z4"/>
    <mergeCell ref="A5:A6"/>
    <mergeCell ref="B5:F5"/>
    <mergeCell ref="G5:K5"/>
    <mergeCell ref="L5:N5"/>
    <mergeCell ref="O5:Q5"/>
    <mergeCell ref="R5:T5"/>
    <mergeCell ref="U5:W5"/>
    <mergeCell ref="X5:Z5"/>
    <mergeCell ref="J13:K13"/>
    <mergeCell ref="M13:N13"/>
    <mergeCell ref="P13:Q13"/>
    <mergeCell ref="E12:F12"/>
    <mergeCell ref="J12:K12"/>
    <mergeCell ref="M12:N12"/>
    <mergeCell ref="P12:Q12"/>
    <mergeCell ref="E13:F13"/>
    <mergeCell ref="E11:F11"/>
    <mergeCell ref="J11:K11"/>
    <mergeCell ref="S12:T12"/>
    <mergeCell ref="V12:W12"/>
    <mergeCell ref="M11:N11"/>
    <mergeCell ref="P11:Q11"/>
    <mergeCell ref="Y13:Z13"/>
    <mergeCell ref="S13:T13"/>
    <mergeCell ref="V13:W13"/>
    <mergeCell ref="V11:W11"/>
    <mergeCell ref="Y11:Z11"/>
    <mergeCell ref="S11:T11"/>
    <mergeCell ref="Y12:Z12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4</vt:i4>
      </vt:variant>
    </vt:vector>
  </HeadingPairs>
  <TitlesOfParts>
    <vt:vector size="17" baseType="lpstr">
      <vt:lpstr>答案更正</vt:lpstr>
      <vt:lpstr>個人獎</vt:lpstr>
      <vt:lpstr>631</vt:lpstr>
      <vt:lpstr>632</vt:lpstr>
      <vt:lpstr>633</vt:lpstr>
      <vt:lpstr>634</vt:lpstr>
      <vt:lpstr>國英數自(前20名)</vt:lpstr>
      <vt:lpstr>國英數社(前20名)</vt:lpstr>
      <vt:lpstr>各班排名</vt:lpstr>
      <vt:lpstr>跨校排名(國英數自)</vt:lpstr>
      <vt:lpstr>跨校排名(國英數社)</vt:lpstr>
      <vt:lpstr>五標</vt:lpstr>
      <vt:lpstr>全校及全國總級分人數統計表</vt:lpstr>
      <vt:lpstr>RAllCnt</vt:lpstr>
      <vt:lpstr>RAllCnt2</vt:lpstr>
      <vt:lpstr>RSchCnt</vt:lpstr>
      <vt:lpstr>RSchCnt2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2017-08-29T00:16:02Z</cp:lastPrinted>
  <dcterms:created xsi:type="dcterms:W3CDTF">2012-08-17T04:09:50Z</dcterms:created>
  <dcterms:modified xsi:type="dcterms:W3CDTF">2020-09-03T04:58:05Z</dcterms:modified>
</cp:coreProperties>
</file>